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RED-VN\Downloads\"/>
    </mc:Choice>
  </mc:AlternateContent>
  <xr:revisionPtr revIDLastSave="0" documentId="13_ncr:1_{2DE68A16-13C6-4703-B306-AEC436CC1ADF}" xr6:coauthVersionLast="47" xr6:coauthVersionMax="47" xr10:uidLastSave="{00000000-0000-0000-0000-000000000000}"/>
  <bookViews>
    <workbookView xWindow="1470" yWindow="1470" windowWidth="21600" windowHeight="11385" firstSheet="2" activeTab="2" xr2:uid="{00000000-000D-0000-FFFF-FFFF00000000}"/>
  </bookViews>
  <sheets>
    <sheet name="List3" sheetId="14" r:id="rId1"/>
    <sheet name="List4" sheetId="15" r:id="rId2"/>
    <sheet name="SAŽETAK" sheetId="10" r:id="rId3"/>
    <sheet name=" Račun prihoda i rashoda" sheetId="3" r:id="rId4"/>
    <sheet name="Prihodi i rashodi po izvorima" sheetId="8" r:id="rId5"/>
    <sheet name="Rashodi prema funkcijskoj kl" sheetId="5" r:id="rId6"/>
    <sheet name="Račun financiranja" sheetId="6" r:id="rId7"/>
    <sheet name="Račun financiranja po izvorima" sheetId="9" r:id="rId8"/>
    <sheet name="POSEBNI DIO" sheetId="13" r:id="rId9"/>
    <sheet name="List1" sheetId="11" r:id="rId10"/>
    <sheet name="List2" sheetId="2" r:id="rId11"/>
  </sheets>
  <externalReferences>
    <externalReference r:id="rId1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3" l="1"/>
  <c r="I13" i="10" s="1"/>
  <c r="E15" i="8"/>
  <c r="F15" i="8"/>
  <c r="F13" i="8"/>
  <c r="E13" i="8"/>
  <c r="D20" i="8"/>
  <c r="E20" i="8"/>
  <c r="F20" i="8"/>
  <c r="E27" i="3"/>
  <c r="G12" i="10" s="1"/>
  <c r="C39" i="8"/>
  <c r="C32" i="8"/>
  <c r="C20" i="8"/>
  <c r="I95" i="13" l="1"/>
  <c r="I94" i="13" s="1"/>
  <c r="H94" i="13"/>
  <c r="H95" i="13"/>
  <c r="G95" i="13"/>
  <c r="G94" i="13" s="1"/>
  <c r="I90" i="13"/>
  <c r="I89" i="13" s="1"/>
  <c r="I91" i="13"/>
  <c r="H91" i="13"/>
  <c r="H90" i="13" s="1"/>
  <c r="H89" i="13" s="1"/>
  <c r="G90" i="13"/>
  <c r="G89" i="13" s="1"/>
  <c r="G91" i="13"/>
  <c r="I82" i="13"/>
  <c r="H82" i="13"/>
  <c r="G82" i="13"/>
  <c r="I78" i="13"/>
  <c r="H78" i="13"/>
  <c r="G78" i="13"/>
  <c r="F27" i="13"/>
  <c r="F35" i="13"/>
  <c r="F21" i="13"/>
  <c r="H18" i="13" l="1"/>
  <c r="F95" i="13" l="1"/>
  <c r="F94" i="13" s="1"/>
  <c r="E95" i="13"/>
  <c r="E94" i="13" s="1"/>
  <c r="E91" i="13"/>
  <c r="E90" i="13" s="1"/>
  <c r="F90" i="13"/>
  <c r="F89" i="13" l="1"/>
  <c r="E89" i="13"/>
  <c r="C34" i="8"/>
  <c r="C11" i="5"/>
  <c r="C10" i="5" s="1"/>
  <c r="F81" i="13"/>
  <c r="F86" i="13"/>
  <c r="F85" i="13" s="1"/>
  <c r="F78" i="13"/>
  <c r="B20" i="8"/>
  <c r="B17" i="8"/>
  <c r="B13" i="8"/>
  <c r="B15" i="8"/>
  <c r="B10" i="8" s="1"/>
  <c r="F80" i="13" l="1"/>
  <c r="E78" i="13"/>
  <c r="E82" i="13"/>
  <c r="E81" i="13" s="1"/>
  <c r="E86" i="13"/>
  <c r="E85" i="13" s="1"/>
  <c r="E54" i="13"/>
  <c r="E58" i="13"/>
  <c r="E57" i="13" s="1"/>
  <c r="E80" i="13" l="1"/>
  <c r="E53" i="13"/>
  <c r="E73" i="13"/>
  <c r="E77" i="13"/>
  <c r="E76" i="13" s="1"/>
  <c r="E27" i="13"/>
  <c r="E24" i="13"/>
  <c r="F73" i="13"/>
  <c r="F77" i="13"/>
  <c r="F76" i="13" s="1"/>
  <c r="F58" i="13"/>
  <c r="F57" i="13" s="1"/>
  <c r="D15" i="8" l="1"/>
  <c r="D13" i="8"/>
  <c r="H11" i="3"/>
  <c r="G11" i="3"/>
  <c r="F11" i="3"/>
  <c r="H27" i="3"/>
  <c r="H33" i="3"/>
  <c r="J13" i="10" s="1"/>
  <c r="G27" i="3"/>
  <c r="F27" i="3"/>
  <c r="H12" i="10" s="1"/>
  <c r="F33" i="3"/>
  <c r="H13" i="10" s="1"/>
  <c r="H26" i="3" l="1"/>
  <c r="J12" i="10"/>
  <c r="F10" i="3"/>
  <c r="G26" i="3"/>
  <c r="I12" i="10"/>
  <c r="G10" i="3"/>
  <c r="I9" i="10"/>
  <c r="H10" i="3"/>
  <c r="J9" i="10"/>
  <c r="F26" i="3"/>
  <c r="C15" i="8"/>
  <c r="C13" i="8"/>
  <c r="C17" i="8"/>
  <c r="C10" i="8" s="1"/>
  <c r="E9" i="13"/>
  <c r="D27" i="3"/>
  <c r="D36" i="8"/>
  <c r="C36" i="8"/>
  <c r="C29" i="8" s="1"/>
  <c r="B36" i="8"/>
  <c r="B29" i="8" s="1"/>
  <c r="B11" i="5"/>
  <c r="B10" i="5" s="1"/>
  <c r="I27" i="13"/>
  <c r="H27" i="13"/>
  <c r="G27" i="13"/>
  <c r="F11" i="5" l="1"/>
  <c r="F10" i="5" s="1"/>
  <c r="E11" i="5"/>
  <c r="E10" i="5" s="1"/>
  <c r="D11" i="5"/>
  <c r="D10" i="5" s="1"/>
  <c r="F32" i="8" l="1"/>
  <c r="F34" i="8"/>
  <c r="F36" i="8"/>
  <c r="F39" i="8"/>
  <c r="E32" i="8"/>
  <c r="E34" i="8"/>
  <c r="E36" i="8"/>
  <c r="E39" i="8"/>
  <c r="D39" i="8"/>
  <c r="D34" i="8"/>
  <c r="D32" i="8"/>
  <c r="D29" i="8" s="1"/>
  <c r="E29" i="8" l="1"/>
  <c r="F29" i="8"/>
  <c r="F17" i="8"/>
  <c r="F10" i="8" s="1"/>
  <c r="E17" i="8"/>
  <c r="E10" i="8" s="1"/>
  <c r="D17" i="8"/>
  <c r="D10" i="8" s="1"/>
  <c r="D33" i="3" l="1"/>
  <c r="D26" i="3" s="1"/>
  <c r="D11" i="3"/>
  <c r="D10" i="3" s="1"/>
  <c r="E33" i="3" l="1"/>
  <c r="E11" i="3"/>
  <c r="I73" i="13"/>
  <c r="H73" i="13"/>
  <c r="G73" i="13"/>
  <c r="I77" i="13"/>
  <c r="I76" i="13" s="1"/>
  <c r="H77" i="13"/>
  <c r="H76" i="13" s="1"/>
  <c r="G77" i="13"/>
  <c r="G76" i="13" s="1"/>
  <c r="F15" i="13"/>
  <c r="F18" i="13"/>
  <c r="E10" i="3" l="1"/>
  <c r="E26" i="3"/>
  <c r="G13" i="10"/>
  <c r="E35" i="13"/>
  <c r="E34" i="13" s="1"/>
  <c r="E8" i="13" l="1"/>
  <c r="E7" i="13" s="1"/>
  <c r="F9" i="13"/>
  <c r="F8" i="13" s="1"/>
  <c r="F7" i="13" s="1"/>
  <c r="G9" i="13"/>
  <c r="G8" i="13" s="1"/>
  <c r="G7" i="13" s="1"/>
  <c r="H9" i="13"/>
  <c r="H8" i="13" s="1"/>
  <c r="H7" i="13" s="1"/>
  <c r="I9" i="13"/>
  <c r="I8" i="13" s="1"/>
  <c r="I7" i="13" s="1"/>
  <c r="E15" i="13"/>
  <c r="F14" i="13"/>
  <c r="H15" i="13"/>
  <c r="I15" i="13"/>
  <c r="G16" i="13"/>
  <c r="G15" i="13" s="1"/>
  <c r="E18" i="13"/>
  <c r="G18" i="13"/>
  <c r="I18" i="13"/>
  <c r="E21" i="13"/>
  <c r="G21" i="13"/>
  <c r="H21" i="13"/>
  <c r="I21" i="13"/>
  <c r="F24" i="13"/>
  <c r="G24" i="13"/>
  <c r="H24" i="13"/>
  <c r="I24" i="13"/>
  <c r="I20" i="13" s="1"/>
  <c r="E32" i="13"/>
  <c r="F32" i="13"/>
  <c r="G32" i="13"/>
  <c r="G26" i="13" s="1"/>
  <c r="H32" i="13"/>
  <c r="I32" i="13"/>
  <c r="I26" i="13" s="1"/>
  <c r="G35" i="13"/>
  <c r="H35" i="13"/>
  <c r="I35" i="13"/>
  <c r="E39" i="13"/>
  <c r="F39" i="13"/>
  <c r="F34" i="13" s="1"/>
  <c r="G39" i="13"/>
  <c r="H39" i="13"/>
  <c r="I39" i="13"/>
  <c r="E42" i="13"/>
  <c r="F42" i="13"/>
  <c r="G42" i="13"/>
  <c r="H42" i="13"/>
  <c r="I42" i="13"/>
  <c r="E45" i="13"/>
  <c r="F45" i="13"/>
  <c r="H45" i="13"/>
  <c r="I45" i="13"/>
  <c r="G45" i="13"/>
  <c r="E48" i="13"/>
  <c r="F48" i="13"/>
  <c r="H48" i="13"/>
  <c r="I48" i="13"/>
  <c r="G50" i="13"/>
  <c r="G48" i="13" s="1"/>
  <c r="E51" i="13"/>
  <c r="F51" i="13"/>
  <c r="G51" i="13"/>
  <c r="H51" i="13"/>
  <c r="I51" i="13"/>
  <c r="F54" i="13"/>
  <c r="F53" i="13" s="1"/>
  <c r="G54" i="13"/>
  <c r="G53" i="13" s="1"/>
  <c r="H54" i="13"/>
  <c r="H53" i="13" s="1"/>
  <c r="I54" i="13"/>
  <c r="I53" i="13" s="1"/>
  <c r="E63" i="13"/>
  <c r="E62" i="13" s="1"/>
  <c r="E61" i="13" s="1"/>
  <c r="F62" i="13"/>
  <c r="F61" i="13" s="1"/>
  <c r="G63" i="13"/>
  <c r="G62" i="13" s="1"/>
  <c r="G61" i="13" s="1"/>
  <c r="H63" i="13"/>
  <c r="H62" i="13" s="1"/>
  <c r="H61" i="13" s="1"/>
  <c r="I63" i="13"/>
  <c r="I62" i="13" s="1"/>
  <c r="I61" i="13" s="1"/>
  <c r="E68" i="13"/>
  <c r="E67" i="13" s="1"/>
  <c r="E66" i="13" s="1"/>
  <c r="F68" i="13"/>
  <c r="F67" i="13" s="1"/>
  <c r="F66" i="13" s="1"/>
  <c r="G68" i="13"/>
  <c r="G67" i="13" s="1"/>
  <c r="G66" i="13" s="1"/>
  <c r="H68" i="13"/>
  <c r="H67" i="13" s="1"/>
  <c r="H66" i="13" s="1"/>
  <c r="I68" i="13"/>
  <c r="I67" i="13" s="1"/>
  <c r="I66" i="13" s="1"/>
  <c r="E72" i="13"/>
  <c r="E71" i="13" s="1"/>
  <c r="F72" i="13"/>
  <c r="F71" i="13" s="1"/>
  <c r="G72" i="13"/>
  <c r="G71" i="13" s="1"/>
  <c r="H72" i="13"/>
  <c r="H71" i="13" s="1"/>
  <c r="I72" i="13"/>
  <c r="I71" i="13" s="1"/>
  <c r="F6" i="13" l="1"/>
  <c r="F41" i="13"/>
  <c r="H34" i="13"/>
  <c r="H47" i="13"/>
  <c r="F47" i="13"/>
  <c r="H41" i="13"/>
  <c r="G34" i="13"/>
  <c r="G47" i="13"/>
  <c r="E47" i="13"/>
  <c r="I34" i="13"/>
  <c r="H20" i="13"/>
  <c r="H14" i="13"/>
  <c r="E41" i="13"/>
  <c r="I47" i="13"/>
  <c r="H26" i="13"/>
  <c r="E14" i="13"/>
  <c r="I41" i="13"/>
  <c r="G20" i="13"/>
  <c r="I14" i="13"/>
  <c r="G14" i="13"/>
  <c r="F26" i="13"/>
  <c r="F20" i="13"/>
  <c r="E26" i="13"/>
  <c r="E20" i="13"/>
  <c r="G41" i="13"/>
  <c r="I13" i="13" l="1"/>
  <c r="I6" i="13" s="1"/>
  <c r="H13" i="13"/>
  <c r="H6" i="13" s="1"/>
  <c r="F13" i="13"/>
  <c r="E13" i="13"/>
  <c r="E6" i="13" s="1"/>
  <c r="G13" i="13"/>
  <c r="G6" i="13" s="1"/>
  <c r="F37" i="10"/>
  <c r="G34" i="10" s="1"/>
  <c r="G37" i="10" s="1"/>
  <c r="H34" i="10" s="1"/>
  <c r="H37" i="10" s="1"/>
  <c r="I34" i="10" s="1"/>
  <c r="I37" i="10" s="1"/>
  <c r="J34" i="10" s="1"/>
  <c r="J37" i="10" s="1"/>
  <c r="J21" i="10"/>
  <c r="I21" i="10"/>
  <c r="H21" i="10"/>
  <c r="G21" i="10"/>
  <c r="F21" i="10"/>
  <c r="J11" i="10"/>
  <c r="I11" i="10"/>
  <c r="H11" i="10"/>
  <c r="G11" i="10"/>
  <c r="F11" i="10"/>
  <c r="J8" i="10"/>
  <c r="I8" i="10"/>
  <c r="H8" i="10"/>
  <c r="G8" i="10"/>
  <c r="F8" i="10"/>
  <c r="G14" i="10" l="1"/>
  <c r="G22" i="10" s="1"/>
  <c r="G28" i="10" s="1"/>
  <c r="I14" i="10"/>
  <c r="I22" i="10" s="1"/>
  <c r="I28" i="10" s="1"/>
  <c r="I29" i="10" s="1"/>
  <c r="H14" i="10"/>
  <c r="H22" i="10" s="1"/>
  <c r="H28" i="10" s="1"/>
  <c r="F14" i="10"/>
  <c r="F22" i="10" s="1"/>
  <c r="F28" i="10" s="1"/>
  <c r="F29" i="10" s="1"/>
  <c r="J14" i="10"/>
  <c r="J22" i="10" s="1"/>
  <c r="J28" i="10" s="1"/>
  <c r="J29" i="10" s="1"/>
</calcChain>
</file>

<file path=xl/sharedStrings.xml><?xml version="1.0" encoding="utf-8"?>
<sst xmlns="http://schemas.openxmlformats.org/spreadsheetml/2006/main" count="291" uniqueCount="135">
  <si>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</si>
  <si>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</si>
  <si>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</si>
  <si>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</si>
  <si>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</si>
  <si>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</si>
  <si>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</si>
  <si>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</si>
  <si>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</si>
  <si>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</si>
  <si>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</si>
  <si>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</si>
  <si>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</si>
  <si>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</si>
  <si>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</si>
  <si>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</si>
  <si>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</si>
  <si>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</si>
  <si>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</si>
  <si>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</si>
  <si>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</si>
  <si>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</si>
  <si>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</si>
  <si>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</si>
  <si>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</si>
  <si>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</si>
  <si>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</si>
  <si>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</si>
  <si>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</si>
  <si>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</si>
  <si>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</si>
  <si>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Projekcija 
za 2026.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</si>
  <si>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</si>
  <si>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</si>
  <si>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</si>
  <si>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</si>
  <si>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</si>
  <si>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</si>
  <si>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</si>
  <si>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Brojčana oznaka i naziv</t>
  </si>
  <si>
    <t>4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</si>
  <si>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</si>
  <si>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</si>
  <si>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</si>
  <si>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</si>
  <si>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</si>
  <si>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</si>
  <si>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</si>
  <si>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</si>
  <si>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</si>
  <si>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</si>
  <si>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</si>
  <si>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</si>
  <si>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</si>
  <si>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</si>
  <si>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</si>
  <si>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</si>
  <si>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</si>
  <si>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POMOĆI BPŽ</t>
  </si>
  <si>
    <t>Izvor financiranja: 5.1.</t>
  </si>
  <si>
    <t>PROJEKT "MEDNI DAN"</t>
  </si>
  <si>
    <t>Aktivnost A600027</t>
  </si>
  <si>
    <t>PROJEKT "ŠKOLSKA SHEMA"</t>
  </si>
  <si>
    <t>Aktivnost A600014</t>
  </si>
  <si>
    <t>OSIGURANJE ŠKOLSKE PREHRANE ZA DJECU U RIZIKU OD SIROMAŠTVA</t>
  </si>
  <si>
    <t>Aktivnost A600012</t>
  </si>
  <si>
    <t>POMOĆNICI U NASTAVI</t>
  </si>
  <si>
    <t>Aktivnost A600011</t>
  </si>
  <si>
    <t>PRIHODI OD PRODAJE NEFINANCIJSKE IMOVINE</t>
  </si>
  <si>
    <t>Izvor financiranja: 7.2</t>
  </si>
  <si>
    <t>DONACIJE</t>
  </si>
  <si>
    <t>Izvor financiranja: 6.2</t>
  </si>
  <si>
    <t>Financijski rashodi</t>
  </si>
  <si>
    <t>POMOĆI-PLAĆE  MZO</t>
  </si>
  <si>
    <t>Izvor financiranja: 5.3</t>
  </si>
  <si>
    <t>Naknade građanima i kućanstvima na temelju osiguranja i druge nagknade</t>
  </si>
  <si>
    <t>POMOĆI-PK</t>
  </si>
  <si>
    <t>PRIHODI ZA POSEBNE NAMJENE</t>
  </si>
  <si>
    <t>Izvor financiranja: 4.2</t>
  </si>
  <si>
    <t>VLASTITI PRIHODI-Pk</t>
  </si>
  <si>
    <t>Izvor financiranja: 3.1.</t>
  </si>
  <si>
    <t>Osnovno školstvo-financiranje iznad minimalnog standarda</t>
  </si>
  <si>
    <t>Aktivnost A600006</t>
  </si>
  <si>
    <t>DECENTRALIZIRANA SREDSTVA</t>
  </si>
  <si>
    <t>Izvor financiranja: 5.2.</t>
  </si>
  <si>
    <t>Osnovno školstvo</t>
  </si>
  <si>
    <t>Aktivnost A600002</t>
  </si>
  <si>
    <t>Odgoj i obrazovanje</t>
  </si>
  <si>
    <t>PROGRAM 6000</t>
  </si>
  <si>
    <t>Prihodi od upr.i admin.pristojbi,po posebnim propisima i naknadama</t>
  </si>
  <si>
    <t>Prihodi od prodaje proizvoda i robe te pruženih usluga i prihoda od donacija</t>
  </si>
  <si>
    <t>Aktivnost A600031</t>
  </si>
  <si>
    <t>Prehrana za učenike osnovnih škola</t>
  </si>
  <si>
    <t>Izvor financiranja:5.3.</t>
  </si>
  <si>
    <t>POMOĆI PK</t>
  </si>
  <si>
    <t>Naknade građanima i kućanstvima na temelju os.</t>
  </si>
  <si>
    <t>09 OBRAZOVANJE</t>
  </si>
  <si>
    <t>091 Predškolsko i osnovno obrazovanje</t>
  </si>
  <si>
    <t>096 Dodatne usluge u obrazovanju</t>
  </si>
  <si>
    <t>31 Vlastiti prihodi</t>
  </si>
  <si>
    <t>4.2 Prihodi za posebne namjene</t>
  </si>
  <si>
    <t>5 POMOĆI</t>
  </si>
  <si>
    <t>5.1 Pomoći BPŽ</t>
  </si>
  <si>
    <t>5.2 Decentralizirana sredstva</t>
  </si>
  <si>
    <t>5.3 Pomoći PK</t>
  </si>
  <si>
    <t>6 DONACIJE</t>
  </si>
  <si>
    <t>6.2 Donacije PK</t>
  </si>
  <si>
    <t>Ostali rashodi</t>
  </si>
  <si>
    <t>Izvršenje 2023.</t>
  </si>
  <si>
    <t>Plan 2024.</t>
  </si>
  <si>
    <t>Plan za 2025.</t>
  </si>
  <si>
    <t>Projekcija 
za 2027.</t>
  </si>
  <si>
    <t>POMOĆ BPŽ</t>
  </si>
  <si>
    <t>OPĆI PRIHODI I PRIMICI</t>
  </si>
  <si>
    <t>Izvor financiranja : 1.1.1</t>
  </si>
  <si>
    <t>Aktivnost A600018</t>
  </si>
  <si>
    <t>Izvor financiranja : 1.1.</t>
  </si>
  <si>
    <t>Izvor financiranja:5.1.</t>
  </si>
  <si>
    <t>POMOĆI - BPŽ</t>
  </si>
  <si>
    <t>1.1 Opći prihodi i primici</t>
  </si>
  <si>
    <t>S osmjehom u školu 6</t>
  </si>
  <si>
    <t>S osmjehom u školu 7</t>
  </si>
  <si>
    <t>Aktivnost A600038</t>
  </si>
  <si>
    <t>PRORAČUN JEDINICE LOKALNE I PODRUČNR (REGIONALNE) SAMOUPRAVE/                                                                                                                                                              FINANCIJSKI PLAN PRORAČUNSKOG KORISNIKA JEDINICE LOKALNE I PODRUČNE (REGIONALNE) SAMOUPRAVE                                                                                                      ZA GODINU 2025. I PROJEKCIJE ZA GODINU 2026. I 2027.</t>
  </si>
  <si>
    <t>Tekući plan 2024.</t>
  </si>
  <si>
    <t>Plan 2025.</t>
  </si>
  <si>
    <t>Projekcija
za 2027.</t>
  </si>
  <si>
    <t>A1.PRIHODI  I RASHODI  PREMA EKONOMSKOJ KLASIFIKACIJI</t>
  </si>
  <si>
    <t xml:space="preserve"> A2. PRIHODI  I RASHODI  PREMA IZVORIMA FINANCIRANJA</t>
  </si>
  <si>
    <t>A3. RASHODI PREMA FUNKCIJSKOJ KLASIFIKACIJI</t>
  </si>
  <si>
    <t>B. RAČUN FINANCIRANJA</t>
  </si>
  <si>
    <t>B1. RAČUN FINANCIRANJA PREMA EKONOMSKOJ KLASIFIKACIJI</t>
  </si>
  <si>
    <t>B2. RAČUN FINANCIRANJA PREMA IZVORIMA FINANCIRANJA</t>
  </si>
  <si>
    <t>Višak prihoda</t>
  </si>
  <si>
    <t>Razlika višak/manjak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</si>
</sst>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8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3" fontId="3" fillId="5" borderId="4" xfId="0" applyNumberFormat="1" applyFont="1" applyFill="1" applyBorder="1" applyAlignment="1">
      <alignment horizontal="right"/>
    </xf>
    <xf numFmtId="0" fontId="16" fillId="5" borderId="4" xfId="0" applyNumberFormat="1" applyFont="1" applyFill="1" applyBorder="1" applyAlignment="1" applyProtection="1">
      <alignment horizontal="left" vertical="center" wrapText="1"/>
    </xf>
    <xf numFmtId="0" fontId="16" fillId="5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3" fontId="6" fillId="6" borderId="4" xfId="0" applyNumberFormat="1" applyFont="1" applyFill="1" applyBorder="1" applyAlignment="1">
      <alignment horizontal="right"/>
    </xf>
    <xf numFmtId="0" fontId="7" fillId="2" borderId="3" xfId="0" quotePrefix="1" applyFont="1" applyFill="1" applyBorder="1" applyAlignment="1">
      <alignment horizontal="left" vertical="center" wrapText="1"/>
    </xf>
    <xf numFmtId="0" fontId="7" fillId="2" borderId="3" xfId="0" applyNumberFormat="1" applyFont="1" applyFill="1" applyBorder="1" applyAlignment="1" applyProtection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6" fillId="5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16" fillId="2" borderId="1" xfId="0" applyNumberFormat="1" applyFont="1" applyFill="1" applyBorder="1" applyAlignment="1" applyProtection="1">
      <alignment horizontal="left" vertical="center" wrapText="1"/>
    </xf>
    <xf numFmtId="0" fontId="16" fillId="2" borderId="2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3" fillId="2" borderId="6" xfId="0" applyNumberFormat="1" applyFont="1" applyFill="1" applyBorder="1" applyAlignment="1" applyProtection="1">
      <alignment horizontal="left" vertical="center" wrapText="1" indent="1"/>
    </xf>
    <xf numFmtId="0" fontId="3" fillId="2" borderId="7" xfId="0" applyNumberFormat="1" applyFont="1" applyFill="1" applyBorder="1" applyAlignment="1" applyProtection="1">
      <alignment horizontal="left" vertical="center" wrapText="1" indent="1"/>
    </xf>
    <xf numFmtId="0" fontId="3" fillId="2" borderId="8" xfId="0" applyNumberFormat="1" applyFont="1" applyFill="1" applyBorder="1" applyAlignment="1" applyProtection="1">
      <alignment horizontal="left" vertical="center" wrapText="1" indent="1"/>
    </xf>
    <xf numFmtId="0" fontId="3" fillId="2" borderId="8" xfId="0" applyNumberFormat="1" applyFont="1" applyFill="1" applyBorder="1" applyAlignment="1" applyProtection="1">
      <alignment horizontal="left" vertical="center" wrapText="1"/>
    </xf>
    <xf numFmtId="0" fontId="1" fillId="6" borderId="3" xfId="0" applyFont="1" applyFill="1" applyBorder="1" applyAlignment="1">
      <alignment horizontal="left" vertical="center"/>
    </xf>
    <xf numFmtId="0" fontId="3" fillId="5" borderId="3" xfId="0" applyNumberFormat="1" applyFont="1" applyFill="1" applyBorder="1" applyAlignment="1" applyProtection="1">
      <alignment horizontal="left" vertical="center" wrapText="1"/>
    </xf>
    <xf numFmtId="0" fontId="3" fillId="5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22" fillId="0" borderId="3" xfId="0" applyNumberFormat="1" applyFont="1" applyFill="1" applyBorder="1" applyAlignment="1" applyProtection="1">
      <alignment horizontal="left" vertical="center" wrapText="1"/>
    </xf>
    <xf numFmtId="4" fontId="3" fillId="2" borderId="4" xfId="0" applyNumberFormat="1" applyFont="1" applyFill="1" applyBorder="1" applyAlignment="1">
      <alignment horizontal="right"/>
    </xf>
    <xf numFmtId="4" fontId="3" fillId="5" borderId="4" xfId="0" applyNumberFormat="1" applyFont="1" applyFill="1" applyBorder="1" applyAlignment="1">
      <alignment horizontal="right"/>
    </xf>
    <xf numFmtId="4" fontId="6" fillId="6" borderId="4" xfId="0" applyNumberFormat="1" applyFont="1" applyFill="1" applyBorder="1" applyAlignment="1">
      <alignment horizontal="right"/>
    </xf>
    <xf numFmtId="4" fontId="3" fillId="6" borderId="4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 applyProtection="1">
      <alignment horizontal="right" wrapText="1"/>
    </xf>
    <xf numFmtId="4" fontId="6" fillId="0" borderId="4" xfId="0" applyNumberFormat="1" applyFont="1" applyFill="1" applyBorder="1" applyAlignment="1" applyProtection="1">
      <alignment horizontal="center" vertical="center" wrapText="1"/>
    </xf>
    <xf numFmtId="4" fontId="6" fillId="0" borderId="3" xfId="0" applyNumberFormat="1" applyFont="1" applyFill="1" applyBorder="1" applyAlignment="1" applyProtection="1">
      <alignment horizontal="center" vertical="center" wrapText="1"/>
    </xf>
    <xf numFmtId="4" fontId="6" fillId="0" borderId="4" xfId="0" applyNumberFormat="1" applyFont="1" applyFill="1" applyBorder="1" applyAlignment="1" applyProtection="1">
      <alignment horizontal="right" vertical="center" wrapText="1"/>
    </xf>
    <xf numFmtId="4" fontId="6" fillId="0" borderId="3" xfId="0" applyNumberFormat="1" applyFont="1" applyFill="1" applyBorder="1" applyAlignment="1" applyProtection="1">
      <alignment horizontal="right" vertical="center" wrapText="1"/>
    </xf>
    <xf numFmtId="4" fontId="6" fillId="2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 applyProtection="1">
      <alignment horizontal="right" wrapText="1"/>
    </xf>
    <xf numFmtId="4" fontId="6" fillId="0" borderId="3" xfId="0" applyNumberFormat="1" applyFont="1" applyBorder="1" applyAlignment="1">
      <alignment horizontal="right"/>
    </xf>
    <xf numFmtId="4" fontId="9" fillId="4" borderId="1" xfId="0" quotePrefix="1" applyNumberFormat="1" applyFont="1" applyFill="1" applyBorder="1" applyAlignment="1">
      <alignment horizontal="right"/>
    </xf>
    <xf numFmtId="4" fontId="9" fillId="4" borderId="3" xfId="0" applyNumberFormat="1" applyFont="1" applyFill="1" applyBorder="1" applyAlignment="1" applyProtection="1">
      <alignment horizontal="right" wrapText="1"/>
    </xf>
    <xf numFmtId="4" fontId="9" fillId="3" borderId="1" xfId="0" quotePrefix="1" applyNumberFormat="1" applyFont="1" applyFill="1" applyBorder="1" applyAlignment="1">
      <alignment horizontal="right"/>
    </xf>
    <xf numFmtId="4" fontId="9" fillId="3" borderId="3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6" fillId="3" borderId="3" xfId="0" quotePrefix="1" applyNumberFormat="1" applyFont="1" applyFill="1" applyBorder="1" applyAlignment="1">
      <alignment horizontal="right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6" borderId="1" xfId="0" applyNumberFormat="1" applyFont="1" applyFill="1" applyBorder="1" applyAlignment="1" applyProtection="1">
      <alignment horizontal="left" vertical="center" wrapText="1"/>
    </xf>
    <xf numFmtId="0" fontId="6" fillId="6" borderId="2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16" fillId="5" borderId="1" xfId="0" applyNumberFormat="1" applyFont="1" applyFill="1" applyBorder="1" applyAlignment="1" applyProtection="1">
      <alignment horizontal="left" vertical="center" wrapText="1"/>
    </xf>
    <xf numFmtId="0" fontId="16" fillId="5" borderId="2" xfId="0" applyNumberFormat="1" applyFont="1" applyFill="1" applyBorder="1" applyAlignment="1" applyProtection="1">
      <alignment horizontal="left" vertical="center" wrapText="1"/>
    </xf>
    <xf numFmtId="0" fontId="16" fillId="5" borderId="4" xfId="0" applyNumberFormat="1" applyFont="1" applyFill="1" applyBorder="1" applyAlignment="1" applyProtection="1">
      <alignment horizontal="left" vertical="center" wrapText="1"/>
    </xf>
    <xf numFmtId="0" fontId="6" fillId="6" borderId="1" xfId="0" applyNumberFormat="1" applyFont="1" applyFill="1" applyBorder="1" applyAlignment="1" applyProtection="1">
      <alignment horizontal="left" vertical="center" wrapText="1" indent="1"/>
    </xf>
    <xf numFmtId="0" fontId="1" fillId="6" borderId="2" xfId="0" applyFont="1" applyFill="1" applyBorder="1" applyAlignment="1">
      <alignment horizontal="left" vertical="center" wrapText="1" indent="1"/>
    </xf>
    <xf numFmtId="0" fontId="1" fillId="6" borderId="4" xfId="0" applyFont="1" applyFill="1" applyBorder="1" applyAlignment="1">
      <alignment horizontal="left" vertical="center" wrapText="1" indent="1"/>
    </xf>
    <xf numFmtId="0" fontId="16" fillId="5" borderId="1" xfId="0" applyNumberFormat="1" applyFont="1" applyFill="1" applyBorder="1" applyAlignment="1" applyProtection="1">
      <alignment horizontal="left" vertical="center" indent="1"/>
    </xf>
    <xf numFmtId="0" fontId="21" fillId="5" borderId="2" xfId="0" applyFont="1" applyFill="1" applyBorder="1" applyAlignment="1">
      <alignment horizontal="left" vertical="center" indent="1"/>
    </xf>
    <xf numFmtId="0" fontId="21" fillId="5" borderId="4" xfId="0" applyFont="1" applyFill="1" applyBorder="1" applyAlignment="1">
      <alignment horizontal="left" vertical="center" indent="1"/>
    </xf>
    <xf numFmtId="0" fontId="6" fillId="6" borderId="1" xfId="0" applyNumberFormat="1" applyFont="1" applyFill="1" applyBorder="1" applyAlignment="1" applyProtection="1">
      <alignment horizontal="left" vertical="center" indent="1"/>
    </xf>
    <xf numFmtId="0" fontId="1" fillId="6" borderId="2" xfId="0" applyFont="1" applyFill="1" applyBorder="1" applyAlignment="1">
      <alignment horizontal="left" vertical="center" indent="1"/>
    </xf>
    <xf numFmtId="0" fontId="1" fillId="6" borderId="4" xfId="0" applyFont="1" applyFill="1" applyBorder="1" applyAlignment="1">
      <alignment horizontal="left" vertical="center" indent="1"/>
    </xf>
    <xf numFmtId="0" fontId="3" fillId="5" borderId="1" xfId="0" applyNumberFormat="1" applyFont="1" applyFill="1" applyBorder="1" applyAlignment="1" applyProtection="1">
      <alignment horizontal="left" vertical="center" indent="1"/>
    </xf>
    <xf numFmtId="0" fontId="0" fillId="5" borderId="2" xfId="0" applyFill="1" applyBorder="1" applyAlignment="1">
      <alignment horizontal="left" vertical="center" indent="1"/>
    </xf>
    <xf numFmtId="0" fontId="0" fillId="5" borderId="4" xfId="0" applyFill="1" applyBorder="1" applyAlignment="1">
      <alignment horizontal="left" vertical="center" indent="1"/>
    </xf>
    <xf numFmtId="0" fontId="16" fillId="5" borderId="1" xfId="0" applyNumberFormat="1" applyFont="1" applyFill="1" applyBorder="1" applyAlignment="1" applyProtection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kica/Desktop/FINANCIJSKI%20PLANOVI/FINANCIJSKI%20PLAN%202023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ŽETAK"/>
      <sheetName val=" Račun prihoda i rashoda"/>
      <sheetName val="Rashodi prema funkcijskoj kl"/>
      <sheetName val="Račun financiranja"/>
      <sheetName val="List2"/>
      <sheetName val="List1"/>
    </sheetNames>
    <sheetDataSet>
      <sheetData sheetId="0"/>
      <sheetData sheetId="1"/>
      <sheetData sheetId="2"/>
      <sheetData sheetId="3"/>
      <sheetData sheetId="4">
        <row r="50">
          <cell r="H50">
            <v>0</v>
          </cell>
        </row>
        <row r="156">
          <cell r="H156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AB90A-FC2E-4189-934D-22D6D0B76B7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89D8A-2761-4F9D-A230-457D9F3E6C0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E9760-44D1-4E63-8259-25E1F01612A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tabSelected="1" topLeftCell="A13" workbookViewId="0">
      <selection activeCell="A31" sqref="A31:J31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121" t="s">
        <v>123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0" ht="18" x14ac:dyDescent="0.25">
      <c r="A2" s="132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15.75" x14ac:dyDescent="0.25">
      <c r="A3" s="121" t="s">
        <v>18</v>
      </c>
      <c r="B3" s="121"/>
      <c r="C3" s="121"/>
      <c r="D3" s="121"/>
      <c r="E3" s="121"/>
      <c r="F3" s="121"/>
      <c r="G3" s="121"/>
      <c r="H3" s="121"/>
      <c r="I3" s="122"/>
      <c r="J3" s="122"/>
    </row>
    <row r="4" spans="1:10" ht="18" x14ac:dyDescent="0.25">
      <c r="A4" s="25"/>
      <c r="B4" s="25"/>
      <c r="C4" s="25"/>
      <c r="D4" s="25"/>
      <c r="E4" s="25"/>
      <c r="F4" s="25"/>
      <c r="G4" s="25"/>
      <c r="H4" s="25"/>
      <c r="I4" s="5"/>
      <c r="J4" s="5"/>
    </row>
    <row r="5" spans="1:10" ht="15.75" x14ac:dyDescent="0.25">
      <c r="A5" s="121" t="s">
        <v>24</v>
      </c>
      <c r="B5" s="123"/>
      <c r="C5" s="123"/>
      <c r="D5" s="123"/>
      <c r="E5" s="123"/>
      <c r="F5" s="123"/>
      <c r="G5" s="123"/>
      <c r="H5" s="123"/>
      <c r="I5" s="123"/>
      <c r="J5" s="123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2" t="s">
        <v>32</v>
      </c>
    </row>
    <row r="7" spans="1:10" ht="25.5" x14ac:dyDescent="0.25">
      <c r="A7" s="28"/>
      <c r="B7" s="29"/>
      <c r="C7" s="29"/>
      <c r="D7" s="30"/>
      <c r="E7" s="31"/>
      <c r="F7" s="3" t="s">
        <v>108</v>
      </c>
      <c r="G7" s="3" t="s">
        <v>124</v>
      </c>
      <c r="H7" s="3" t="s">
        <v>125</v>
      </c>
      <c r="I7" s="3" t="s">
        <v>31</v>
      </c>
      <c r="J7" s="3" t="s">
        <v>126</v>
      </c>
    </row>
    <row r="8" spans="1:10" x14ac:dyDescent="0.25">
      <c r="A8" s="124" t="s">
        <v>0</v>
      </c>
      <c r="B8" s="125"/>
      <c r="C8" s="125"/>
      <c r="D8" s="125"/>
      <c r="E8" s="126"/>
      <c r="F8" s="109">
        <f>F9+F10</f>
        <v>821094</v>
      </c>
      <c r="G8" s="109">
        <f t="shared" ref="G8:J8" si="0">G9+G10</f>
        <v>1068745</v>
      </c>
      <c r="H8" s="109">
        <f t="shared" si="0"/>
        <v>1173582</v>
      </c>
      <c r="I8" s="109">
        <f t="shared" si="0"/>
        <v>1171589</v>
      </c>
      <c r="J8" s="109">
        <f t="shared" si="0"/>
        <v>1166528</v>
      </c>
    </row>
    <row r="9" spans="1:10" x14ac:dyDescent="0.25">
      <c r="A9" s="127" t="s">
        <v>33</v>
      </c>
      <c r="B9" s="128"/>
      <c r="C9" s="128"/>
      <c r="D9" s="128"/>
      <c r="E9" s="120"/>
      <c r="F9" s="110">
        <v>821094</v>
      </c>
      <c r="G9" s="110">
        <v>1068745</v>
      </c>
      <c r="H9" s="110">
        <v>1173582</v>
      </c>
      <c r="I9" s="110">
        <f>' Račun prihoda i rashoda'!G11</f>
        <v>1171589</v>
      </c>
      <c r="J9" s="110">
        <f>' Račun prihoda i rashoda'!H11</f>
        <v>1166528</v>
      </c>
    </row>
    <row r="10" spans="1:10" x14ac:dyDescent="0.25">
      <c r="A10" s="129" t="s">
        <v>34</v>
      </c>
      <c r="B10" s="120"/>
      <c r="C10" s="120"/>
      <c r="D10" s="120"/>
      <c r="E10" s="120"/>
      <c r="F10" s="110"/>
      <c r="G10" s="110"/>
      <c r="H10" s="110"/>
      <c r="I10" s="110"/>
      <c r="J10" s="110"/>
    </row>
    <row r="11" spans="1:10" x14ac:dyDescent="0.25">
      <c r="A11" s="33" t="s">
        <v>1</v>
      </c>
      <c r="B11" s="41"/>
      <c r="C11" s="41"/>
      <c r="D11" s="41"/>
      <c r="E11" s="41"/>
      <c r="F11" s="109">
        <f>F12+F13</f>
        <v>823244</v>
      </c>
      <c r="G11" s="109">
        <f t="shared" ref="G11:J11" si="1">G12+G13</f>
        <v>1067648</v>
      </c>
      <c r="H11" s="109">
        <f t="shared" si="1"/>
        <v>1171589</v>
      </c>
      <c r="I11" s="109">
        <f t="shared" si="1"/>
        <v>1171589</v>
      </c>
      <c r="J11" s="109">
        <f t="shared" si="1"/>
        <v>1166528</v>
      </c>
    </row>
    <row r="12" spans="1:10" x14ac:dyDescent="0.25">
      <c r="A12" s="130" t="s">
        <v>35</v>
      </c>
      <c r="B12" s="128"/>
      <c r="C12" s="128"/>
      <c r="D12" s="128"/>
      <c r="E12" s="128"/>
      <c r="F12" s="110">
        <v>820295</v>
      </c>
      <c r="G12" s="110">
        <f>' Račun prihoda i rashoda'!E27</f>
        <v>1063648</v>
      </c>
      <c r="H12" s="110">
        <f>' Račun prihoda i rashoda'!F27</f>
        <v>1165989</v>
      </c>
      <c r="I12" s="110">
        <f>' Račun prihoda i rashoda'!G27</f>
        <v>1165989</v>
      </c>
      <c r="J12" s="111">
        <f>' Račun prihoda i rashoda'!H27</f>
        <v>1160928</v>
      </c>
    </row>
    <row r="13" spans="1:10" x14ac:dyDescent="0.25">
      <c r="A13" s="119" t="s">
        <v>36</v>
      </c>
      <c r="B13" s="120"/>
      <c r="C13" s="120"/>
      <c r="D13" s="120"/>
      <c r="E13" s="120"/>
      <c r="F13" s="112">
        <v>2949</v>
      </c>
      <c r="G13" s="112">
        <f>' Račun prihoda i rashoda'!E33</f>
        <v>4000</v>
      </c>
      <c r="H13" s="112">
        <f>' Račun prihoda i rashoda'!F33</f>
        <v>5600</v>
      </c>
      <c r="I13" s="112">
        <f>' Račun prihoda i rashoda'!G33</f>
        <v>5600</v>
      </c>
      <c r="J13" s="111">
        <f>' Račun prihoda i rashoda'!H33</f>
        <v>5600</v>
      </c>
    </row>
    <row r="14" spans="1:10" x14ac:dyDescent="0.25">
      <c r="A14" s="131" t="s">
        <v>50</v>
      </c>
      <c r="B14" s="125"/>
      <c r="C14" s="125"/>
      <c r="D14" s="125"/>
      <c r="E14" s="125"/>
      <c r="F14" s="109">
        <f>F8-F11</f>
        <v>-2150</v>
      </c>
      <c r="G14" s="109">
        <f t="shared" ref="G14:J14" si="2">G8-G11</f>
        <v>1097</v>
      </c>
      <c r="H14" s="109">
        <f t="shared" si="2"/>
        <v>1993</v>
      </c>
      <c r="I14" s="109">
        <f t="shared" si="2"/>
        <v>0</v>
      </c>
      <c r="J14" s="109">
        <f t="shared" si="2"/>
        <v>0</v>
      </c>
    </row>
    <row r="15" spans="1:10" ht="18" x14ac:dyDescent="0.25">
      <c r="A15" s="25"/>
      <c r="B15" s="23"/>
      <c r="C15" s="23"/>
      <c r="D15" s="23"/>
      <c r="E15" s="23"/>
      <c r="F15" s="23"/>
      <c r="G15" s="23"/>
      <c r="H15" s="24"/>
      <c r="I15" s="24"/>
      <c r="J15" s="24"/>
    </row>
    <row r="16" spans="1:10" ht="15.75" x14ac:dyDescent="0.25">
      <c r="A16" s="121" t="s">
        <v>25</v>
      </c>
      <c r="B16" s="123"/>
      <c r="C16" s="123"/>
      <c r="D16" s="123"/>
      <c r="E16" s="123"/>
      <c r="F16" s="123"/>
      <c r="G16" s="123"/>
      <c r="H16" s="123"/>
      <c r="I16" s="123"/>
      <c r="J16" s="123"/>
    </row>
    <row r="17" spans="1:10" ht="18" x14ac:dyDescent="0.25">
      <c r="A17" s="25"/>
      <c r="B17" s="23"/>
      <c r="C17" s="23"/>
      <c r="D17" s="23"/>
      <c r="E17" s="23"/>
      <c r="F17" s="23"/>
      <c r="G17" s="23"/>
      <c r="H17" s="24"/>
      <c r="I17" s="24"/>
      <c r="J17" s="24"/>
    </row>
    <row r="18" spans="1:10" ht="25.5" x14ac:dyDescent="0.25">
      <c r="A18" s="28"/>
      <c r="B18" s="29"/>
      <c r="C18" s="29"/>
      <c r="D18" s="30"/>
      <c r="E18" s="31"/>
      <c r="F18" s="3" t="s">
        <v>108</v>
      </c>
      <c r="G18" s="3" t="s">
        <v>124</v>
      </c>
      <c r="H18" s="3" t="s">
        <v>125</v>
      </c>
      <c r="I18" s="3" t="s">
        <v>31</v>
      </c>
      <c r="J18" s="3" t="s">
        <v>126</v>
      </c>
    </row>
    <row r="19" spans="1:10" x14ac:dyDescent="0.25">
      <c r="A19" s="119" t="s">
        <v>37</v>
      </c>
      <c r="B19" s="120"/>
      <c r="C19" s="120"/>
      <c r="D19" s="120"/>
      <c r="E19" s="120"/>
      <c r="F19" s="43"/>
      <c r="G19" s="43"/>
      <c r="H19" s="43"/>
      <c r="I19" s="43"/>
      <c r="J19" s="42"/>
    </row>
    <row r="20" spans="1:10" x14ac:dyDescent="0.25">
      <c r="A20" s="119" t="s">
        <v>38</v>
      </c>
      <c r="B20" s="120"/>
      <c r="C20" s="120"/>
      <c r="D20" s="120"/>
      <c r="E20" s="120"/>
      <c r="F20" s="43"/>
      <c r="G20" s="43"/>
      <c r="H20" s="43"/>
      <c r="I20" s="43"/>
      <c r="J20" s="42"/>
    </row>
    <row r="21" spans="1:10" x14ac:dyDescent="0.25">
      <c r="A21" s="131" t="s">
        <v>2</v>
      </c>
      <c r="B21" s="125"/>
      <c r="C21" s="125"/>
      <c r="D21" s="125"/>
      <c r="E21" s="125"/>
      <c r="F21" s="109">
        <f>F19-F20</f>
        <v>0</v>
      </c>
      <c r="G21" s="109">
        <f t="shared" ref="G21:J21" si="3">G19-G20</f>
        <v>0</v>
      </c>
      <c r="H21" s="109">
        <f t="shared" si="3"/>
        <v>0</v>
      </c>
      <c r="I21" s="109">
        <f t="shared" si="3"/>
        <v>0</v>
      </c>
      <c r="J21" s="109">
        <f t="shared" si="3"/>
        <v>0</v>
      </c>
    </row>
    <row r="22" spans="1:10" x14ac:dyDescent="0.25">
      <c r="A22" s="131" t="s">
        <v>51</v>
      </c>
      <c r="B22" s="125"/>
      <c r="C22" s="125"/>
      <c r="D22" s="125"/>
      <c r="E22" s="125"/>
      <c r="F22" s="109">
        <f>F14+F21</f>
        <v>-2150</v>
      </c>
      <c r="G22" s="109">
        <f t="shared" ref="G22:J22" si="4">G14+G21</f>
        <v>1097</v>
      </c>
      <c r="H22" s="109">
        <f t="shared" si="4"/>
        <v>1993</v>
      </c>
      <c r="I22" s="109">
        <f t="shared" si="4"/>
        <v>0</v>
      </c>
      <c r="J22" s="109">
        <f t="shared" si="4"/>
        <v>0</v>
      </c>
    </row>
    <row r="23" spans="1:10" ht="18" x14ac:dyDescent="0.25">
      <c r="A23" s="22"/>
      <c r="B23" s="23"/>
      <c r="C23" s="23"/>
      <c r="D23" s="23"/>
      <c r="E23" s="23"/>
      <c r="F23" s="23"/>
      <c r="G23" s="23"/>
      <c r="H23" s="24"/>
      <c r="I23" s="24"/>
      <c r="J23" s="24"/>
    </row>
    <row r="24" spans="1:10" ht="15.75" x14ac:dyDescent="0.25">
      <c r="A24" s="121" t="s">
        <v>52</v>
      </c>
      <c r="B24" s="123"/>
      <c r="C24" s="123"/>
      <c r="D24" s="123"/>
      <c r="E24" s="123"/>
      <c r="F24" s="123"/>
      <c r="G24" s="123"/>
      <c r="H24" s="123"/>
      <c r="I24" s="123"/>
      <c r="J24" s="123"/>
    </row>
    <row r="25" spans="1:10" ht="15.75" x14ac:dyDescent="0.25">
      <c r="A25" s="39"/>
      <c r="B25" s="40"/>
      <c r="C25" s="40"/>
      <c r="D25" s="40"/>
      <c r="E25" s="40"/>
      <c r="F25" s="40"/>
      <c r="G25" s="40"/>
      <c r="H25" s="40"/>
      <c r="I25" s="40"/>
      <c r="J25" s="40"/>
    </row>
    <row r="26" spans="1:10" ht="25.5" x14ac:dyDescent="0.25">
      <c r="A26" s="28"/>
      <c r="B26" s="29"/>
      <c r="C26" s="29"/>
      <c r="D26" s="30"/>
      <c r="E26" s="31"/>
      <c r="F26" s="3" t="s">
        <v>108</v>
      </c>
      <c r="G26" s="3" t="s">
        <v>124</v>
      </c>
      <c r="H26" s="3" t="s">
        <v>125</v>
      </c>
      <c r="I26" s="3" t="s">
        <v>31</v>
      </c>
      <c r="J26" s="3" t="s">
        <v>126</v>
      </c>
    </row>
    <row r="27" spans="1:10" ht="15" customHeight="1" x14ac:dyDescent="0.25">
      <c r="A27" s="136" t="s">
        <v>53</v>
      </c>
      <c r="B27" s="137"/>
      <c r="C27" s="137"/>
      <c r="D27" s="137"/>
      <c r="E27" s="138"/>
      <c r="F27" s="113">
        <v>0</v>
      </c>
      <c r="G27" s="113">
        <v>-2150</v>
      </c>
      <c r="H27" s="113">
        <v>-1053</v>
      </c>
      <c r="I27" s="113">
        <v>0</v>
      </c>
      <c r="J27" s="114">
        <v>0</v>
      </c>
    </row>
    <row r="28" spans="1:10" ht="15" customHeight="1" x14ac:dyDescent="0.25">
      <c r="A28" s="131" t="s">
        <v>54</v>
      </c>
      <c r="B28" s="125"/>
      <c r="C28" s="125"/>
      <c r="D28" s="125"/>
      <c r="E28" s="125"/>
      <c r="F28" s="115">
        <f>F22+F27</f>
        <v>-2150</v>
      </c>
      <c r="G28" s="115">
        <f t="shared" ref="G28:J28" si="5">G22+G27</f>
        <v>-1053</v>
      </c>
      <c r="H28" s="115">
        <f t="shared" si="5"/>
        <v>940</v>
      </c>
      <c r="I28" s="115">
        <f t="shared" si="5"/>
        <v>0</v>
      </c>
      <c r="J28" s="116">
        <f t="shared" si="5"/>
        <v>0</v>
      </c>
    </row>
    <row r="29" spans="1:10" ht="45" customHeight="1" x14ac:dyDescent="0.25">
      <c r="A29" s="124" t="s">
        <v>55</v>
      </c>
      <c r="B29" s="139"/>
      <c r="C29" s="139"/>
      <c r="D29" s="139"/>
      <c r="E29" s="140"/>
      <c r="F29" s="115">
        <f>F14+F21+F27-F28</f>
        <v>0</v>
      </c>
      <c r="G29" s="115">
        <v>-1053</v>
      </c>
      <c r="H29" s="115">
        <v>940</v>
      </c>
      <c r="I29" s="115">
        <f t="shared" ref="G29:J29" si="6">I14+I21+I27-I28</f>
        <v>0</v>
      </c>
      <c r="J29" s="116">
        <f t="shared" si="6"/>
        <v>0</v>
      </c>
    </row>
    <row r="30" spans="1:10" ht="15.75" x14ac:dyDescent="0.25">
      <c r="A30" s="44"/>
      <c r="B30" s="45"/>
      <c r="C30" s="45"/>
      <c r="D30" s="45"/>
      <c r="E30" s="45"/>
      <c r="F30" s="45"/>
      <c r="G30" s="45"/>
      <c r="H30" s="45"/>
      <c r="I30" s="45"/>
      <c r="J30" s="45"/>
    </row>
    <row r="31" spans="1:10" ht="15.75" x14ac:dyDescent="0.25">
      <c r="A31" s="141" t="s">
        <v>49</v>
      </c>
      <c r="B31" s="141"/>
      <c r="C31" s="141"/>
      <c r="D31" s="141"/>
      <c r="E31" s="141"/>
      <c r="F31" s="141"/>
      <c r="G31" s="141"/>
      <c r="H31" s="141"/>
      <c r="I31" s="141"/>
      <c r="J31" s="141"/>
    </row>
    <row r="32" spans="1:10" ht="18" x14ac:dyDescent="0.25">
      <c r="A32" s="46"/>
      <c r="B32" s="47"/>
      <c r="C32" s="47"/>
      <c r="D32" s="47"/>
      <c r="E32" s="47"/>
      <c r="F32" s="47"/>
      <c r="G32" s="47"/>
      <c r="H32" s="48"/>
      <c r="I32" s="48"/>
      <c r="J32" s="48"/>
    </row>
    <row r="33" spans="1:10" ht="25.5" x14ac:dyDescent="0.25">
      <c r="A33" s="49"/>
      <c r="B33" s="50"/>
      <c r="C33" s="50"/>
      <c r="D33" s="51"/>
      <c r="E33" s="52"/>
      <c r="F33" s="53" t="s">
        <v>108</v>
      </c>
      <c r="G33" s="3" t="s">
        <v>124</v>
      </c>
      <c r="H33" s="3" t="s">
        <v>125</v>
      </c>
      <c r="I33" s="3" t="s">
        <v>31</v>
      </c>
      <c r="J33" s="3" t="s">
        <v>126</v>
      </c>
    </row>
    <row r="34" spans="1:10" x14ac:dyDescent="0.25">
      <c r="A34" s="136" t="s">
        <v>53</v>
      </c>
      <c r="B34" s="137"/>
      <c r="C34" s="137"/>
      <c r="D34" s="137"/>
      <c r="E34" s="138"/>
      <c r="F34" s="113">
        <v>0</v>
      </c>
      <c r="G34" s="113">
        <f>F37</f>
        <v>0</v>
      </c>
      <c r="H34" s="113">
        <f>G37</f>
        <v>0</v>
      </c>
      <c r="I34" s="113">
        <f>H37</f>
        <v>0</v>
      </c>
      <c r="J34" s="114">
        <f>I37</f>
        <v>0</v>
      </c>
    </row>
    <row r="35" spans="1:10" ht="28.5" customHeight="1" x14ac:dyDescent="0.25">
      <c r="A35" s="136" t="s">
        <v>56</v>
      </c>
      <c r="B35" s="137"/>
      <c r="C35" s="137"/>
      <c r="D35" s="137"/>
      <c r="E35" s="138"/>
      <c r="F35" s="113">
        <v>0</v>
      </c>
      <c r="G35" s="113">
        <v>0</v>
      </c>
      <c r="H35" s="113">
        <v>0</v>
      </c>
      <c r="I35" s="113">
        <v>0</v>
      </c>
      <c r="J35" s="114">
        <v>0</v>
      </c>
    </row>
    <row r="36" spans="1:10" x14ac:dyDescent="0.25">
      <c r="A36" s="136" t="s">
        <v>57</v>
      </c>
      <c r="B36" s="142"/>
      <c r="C36" s="142"/>
      <c r="D36" s="142"/>
      <c r="E36" s="143"/>
      <c r="F36" s="113">
        <v>0</v>
      </c>
      <c r="G36" s="113">
        <v>0</v>
      </c>
      <c r="H36" s="113">
        <v>0</v>
      </c>
      <c r="I36" s="113">
        <v>0</v>
      </c>
      <c r="J36" s="114">
        <v>0</v>
      </c>
    </row>
    <row r="37" spans="1:10" ht="15" customHeight="1" x14ac:dyDescent="0.25">
      <c r="A37" s="131" t="s">
        <v>54</v>
      </c>
      <c r="B37" s="125"/>
      <c r="C37" s="125"/>
      <c r="D37" s="125"/>
      <c r="E37" s="125"/>
      <c r="F37" s="117">
        <f>F34-F35+F36</f>
        <v>0</v>
      </c>
      <c r="G37" s="117">
        <f t="shared" ref="G37:J37" si="7">G34-G35+G36</f>
        <v>0</v>
      </c>
      <c r="H37" s="117">
        <f t="shared" si="7"/>
        <v>0</v>
      </c>
      <c r="I37" s="117">
        <f t="shared" si="7"/>
        <v>0</v>
      </c>
      <c r="J37" s="118">
        <f t="shared" si="7"/>
        <v>0</v>
      </c>
    </row>
    <row r="38" spans="1:10" ht="17.25" customHeight="1" x14ac:dyDescent="0.25"/>
    <row r="39" spans="1:10" x14ac:dyDescent="0.25">
      <c r="A39" s="134"/>
      <c r="B39" s="135"/>
      <c r="C39" s="135"/>
      <c r="D39" s="135"/>
      <c r="E39" s="135"/>
      <c r="F39" s="135"/>
      <c r="G39" s="135"/>
      <c r="H39" s="135"/>
      <c r="I39" s="135"/>
      <c r="J39" s="135"/>
    </row>
    <row r="40" spans="1:10" ht="9" customHeight="1" x14ac:dyDescent="0.25"/>
  </sheetData>
  <mergeCells count="25"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2:J2"/>
  </mergeCells>
  <pageMargins left="0.7" right="0.7" top="0.75" bottom="0.75" header="0.3" footer="0.3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3" workbookViewId="0">
      <selection activeCell="G22" sqref="G2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121"/>
      <c r="B1" s="121"/>
      <c r="C1" s="121"/>
      <c r="D1" s="121"/>
      <c r="E1" s="121"/>
      <c r="F1" s="121"/>
      <c r="G1" s="121"/>
      <c r="H1" s="121"/>
    </row>
    <row r="2" spans="1:8" ht="18" customHeight="1" x14ac:dyDescent="0.25">
      <c r="A2" s="132"/>
      <c r="B2" s="133"/>
      <c r="C2" s="133"/>
      <c r="D2" s="133"/>
      <c r="E2" s="133"/>
      <c r="F2" s="133"/>
      <c r="G2" s="133"/>
      <c r="H2" s="133"/>
    </row>
    <row r="3" spans="1:8" ht="15.75" customHeight="1" x14ac:dyDescent="0.25">
      <c r="A3" s="121"/>
      <c r="B3" s="121"/>
      <c r="C3" s="121"/>
      <c r="D3" s="121"/>
      <c r="E3" s="121"/>
      <c r="F3" s="121"/>
      <c r="G3" s="121"/>
      <c r="H3" s="121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121" t="s">
        <v>4</v>
      </c>
      <c r="B5" s="121"/>
      <c r="C5" s="121"/>
      <c r="D5" s="121"/>
      <c r="E5" s="121"/>
      <c r="F5" s="121"/>
      <c r="G5" s="121"/>
      <c r="H5" s="121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15.75" customHeight="1" x14ac:dyDescent="0.25">
      <c r="A7" s="121" t="s">
        <v>127</v>
      </c>
      <c r="B7" s="121"/>
      <c r="C7" s="121"/>
      <c r="D7" s="121"/>
      <c r="E7" s="121"/>
      <c r="F7" s="121"/>
      <c r="G7" s="121"/>
      <c r="H7" s="121"/>
    </row>
    <row r="8" spans="1:8" ht="18" x14ac:dyDescent="0.25">
      <c r="A8" s="4"/>
      <c r="B8" s="4"/>
      <c r="C8" s="4"/>
      <c r="D8" s="4"/>
      <c r="E8" s="4"/>
      <c r="F8" s="4"/>
      <c r="G8" s="5"/>
      <c r="H8" s="5"/>
    </row>
    <row r="9" spans="1:8" ht="25.5" x14ac:dyDescent="0.25">
      <c r="A9" s="21" t="s">
        <v>5</v>
      </c>
      <c r="B9" s="20" t="s">
        <v>6</v>
      </c>
      <c r="C9" s="20" t="s">
        <v>3</v>
      </c>
      <c r="D9" s="20" t="s">
        <v>108</v>
      </c>
      <c r="E9" s="21" t="s">
        <v>109</v>
      </c>
      <c r="F9" s="21" t="s">
        <v>110</v>
      </c>
      <c r="G9" s="21" t="s">
        <v>31</v>
      </c>
      <c r="H9" s="21" t="s">
        <v>111</v>
      </c>
    </row>
    <row r="10" spans="1:8" x14ac:dyDescent="0.25">
      <c r="A10" s="35"/>
      <c r="B10" s="36"/>
      <c r="C10" s="34" t="s">
        <v>0</v>
      </c>
      <c r="D10" s="104">
        <f>D11</f>
        <v>821094</v>
      </c>
      <c r="E10" s="105">
        <f>E11</f>
        <v>1067648</v>
      </c>
      <c r="F10" s="105">
        <f>F11</f>
        <v>1171589</v>
      </c>
      <c r="G10" s="105">
        <f>G11</f>
        <v>1171589</v>
      </c>
      <c r="H10" s="105">
        <f>H11</f>
        <v>1166528</v>
      </c>
    </row>
    <row r="11" spans="1:8" ht="15.75" customHeight="1" x14ac:dyDescent="0.25">
      <c r="A11" s="11">
        <v>6</v>
      </c>
      <c r="B11" s="11">
        <v>6</v>
      </c>
      <c r="C11" s="11" t="s">
        <v>7</v>
      </c>
      <c r="D11" s="97">
        <f>SUM(D12:D18)</f>
        <v>821094</v>
      </c>
      <c r="E11" s="102">
        <f>SUM(E12:E18)</f>
        <v>1067648</v>
      </c>
      <c r="F11" s="102">
        <f>SUM(F12:F18)</f>
        <v>1171589</v>
      </c>
      <c r="G11" s="102">
        <f>SUM(G12:G18)</f>
        <v>1171589</v>
      </c>
      <c r="H11" s="102">
        <f>SUM(H12:H18)</f>
        <v>1166528</v>
      </c>
    </row>
    <row r="12" spans="1:8" ht="38.25" x14ac:dyDescent="0.25">
      <c r="A12" s="11"/>
      <c r="B12" s="16">
        <v>63</v>
      </c>
      <c r="C12" s="16" t="s">
        <v>27</v>
      </c>
      <c r="D12" s="97">
        <v>786911</v>
      </c>
      <c r="E12" s="102">
        <v>1023387</v>
      </c>
      <c r="F12" s="102">
        <v>1126828</v>
      </c>
      <c r="G12" s="102">
        <v>1127528</v>
      </c>
      <c r="H12" s="102">
        <v>1123476</v>
      </c>
    </row>
    <row r="13" spans="1:8" x14ac:dyDescent="0.25">
      <c r="A13" s="11"/>
      <c r="B13" s="16">
        <v>92</v>
      </c>
      <c r="C13" s="16" t="s">
        <v>133</v>
      </c>
      <c r="D13" s="97"/>
      <c r="E13" s="102">
        <v>559</v>
      </c>
      <c r="F13" s="102">
        <v>700</v>
      </c>
      <c r="G13" s="102"/>
      <c r="H13" s="102"/>
    </row>
    <row r="14" spans="1:8" ht="38.25" x14ac:dyDescent="0.25">
      <c r="A14" s="11"/>
      <c r="B14" s="16">
        <v>65</v>
      </c>
      <c r="C14" s="16" t="s">
        <v>89</v>
      </c>
      <c r="D14" s="97">
        <v>3424</v>
      </c>
      <c r="E14" s="102">
        <v>2600</v>
      </c>
      <c r="F14" s="102">
        <v>3207</v>
      </c>
      <c r="G14" s="102">
        <v>3300</v>
      </c>
      <c r="H14" s="102">
        <v>3300</v>
      </c>
    </row>
    <row r="15" spans="1:8" x14ac:dyDescent="0.25">
      <c r="A15" s="11"/>
      <c r="B15" s="16">
        <v>92</v>
      </c>
      <c r="C15" s="16" t="s">
        <v>133</v>
      </c>
      <c r="D15" s="97"/>
      <c r="E15" s="102"/>
      <c r="F15" s="102">
        <v>93</v>
      </c>
      <c r="G15" s="102"/>
      <c r="H15" s="102"/>
    </row>
    <row r="16" spans="1:8" ht="38.25" x14ac:dyDescent="0.25">
      <c r="A16" s="11"/>
      <c r="B16" s="16">
        <v>66</v>
      </c>
      <c r="C16" s="16" t="s">
        <v>90</v>
      </c>
      <c r="D16" s="97">
        <v>1733</v>
      </c>
      <c r="E16" s="102">
        <v>7362</v>
      </c>
      <c r="F16" s="102">
        <v>6700</v>
      </c>
      <c r="G16" s="102">
        <v>7900</v>
      </c>
      <c r="H16" s="102">
        <v>7900</v>
      </c>
    </row>
    <row r="17" spans="1:8" x14ac:dyDescent="0.25">
      <c r="A17" s="11"/>
      <c r="B17" s="16">
        <v>92</v>
      </c>
      <c r="C17" s="16" t="s">
        <v>133</v>
      </c>
      <c r="D17" s="97"/>
      <c r="E17" s="102">
        <v>538</v>
      </c>
      <c r="F17" s="102">
        <v>1200</v>
      </c>
      <c r="G17" s="102"/>
      <c r="H17" s="102"/>
    </row>
    <row r="18" spans="1:8" ht="38.25" x14ac:dyDescent="0.25">
      <c r="A18" s="12"/>
      <c r="B18" s="12">
        <v>67</v>
      </c>
      <c r="C18" s="16" t="s">
        <v>28</v>
      </c>
      <c r="D18" s="97">
        <v>29026</v>
      </c>
      <c r="E18" s="102">
        <v>33202</v>
      </c>
      <c r="F18" s="102">
        <v>32861</v>
      </c>
      <c r="G18" s="102">
        <v>32861</v>
      </c>
      <c r="H18" s="102">
        <v>31852</v>
      </c>
    </row>
    <row r="19" spans="1:8" ht="25.5" x14ac:dyDescent="0.25">
      <c r="A19" s="14">
        <v>7</v>
      </c>
      <c r="B19" s="15">
        <v>7</v>
      </c>
      <c r="C19" s="26" t="s">
        <v>8</v>
      </c>
      <c r="D19" s="97"/>
      <c r="E19" s="102"/>
      <c r="F19" s="102"/>
      <c r="G19" s="102"/>
      <c r="H19" s="102"/>
    </row>
    <row r="20" spans="1:8" ht="38.25" x14ac:dyDescent="0.25">
      <c r="A20" s="16"/>
      <c r="B20" s="16">
        <v>72</v>
      </c>
      <c r="C20" s="27" t="s">
        <v>26</v>
      </c>
      <c r="D20" s="97"/>
      <c r="E20" s="102"/>
      <c r="F20" s="102"/>
      <c r="G20" s="102"/>
      <c r="H20" s="103"/>
    </row>
    <row r="22" spans="1:8" x14ac:dyDescent="0.25">
      <c r="B22">
        <v>92</v>
      </c>
      <c r="C22" t="s">
        <v>134</v>
      </c>
      <c r="D22">
        <v>-2150</v>
      </c>
      <c r="E22">
        <v>1097</v>
      </c>
      <c r="F22">
        <v>1993</v>
      </c>
      <c r="G22">
        <v>0</v>
      </c>
      <c r="H22">
        <v>0</v>
      </c>
    </row>
    <row r="23" spans="1:8" ht="15.75" x14ac:dyDescent="0.25">
      <c r="A23" s="121"/>
      <c r="B23" s="144"/>
      <c r="C23" s="144"/>
      <c r="D23" s="144"/>
      <c r="E23" s="144"/>
      <c r="F23" s="144"/>
      <c r="G23" s="144"/>
      <c r="H23" s="144"/>
    </row>
    <row r="24" spans="1:8" ht="18" x14ac:dyDescent="0.25">
      <c r="A24" s="4"/>
      <c r="B24" s="4"/>
      <c r="C24" s="4"/>
      <c r="D24" s="4"/>
      <c r="E24" s="4"/>
      <c r="F24" s="4"/>
      <c r="G24" s="5"/>
      <c r="H24" s="5"/>
    </row>
    <row r="25" spans="1:8" ht="25.5" x14ac:dyDescent="0.25">
      <c r="A25" s="21" t="s">
        <v>5</v>
      </c>
      <c r="B25" s="20" t="s">
        <v>6</v>
      </c>
      <c r="C25" s="20" t="s">
        <v>9</v>
      </c>
      <c r="D25" s="20" t="s">
        <v>108</v>
      </c>
      <c r="E25" s="21" t="s">
        <v>109</v>
      </c>
      <c r="F25" s="21" t="s">
        <v>110</v>
      </c>
      <c r="G25" s="21" t="s">
        <v>31</v>
      </c>
      <c r="H25" s="21" t="s">
        <v>111</v>
      </c>
    </row>
    <row r="26" spans="1:8" x14ac:dyDescent="0.25">
      <c r="A26" s="35"/>
      <c r="B26" s="36"/>
      <c r="C26" s="34" t="s">
        <v>1</v>
      </c>
      <c r="D26" s="104">
        <f>SUM(D27+D33)</f>
        <v>823244</v>
      </c>
      <c r="E26" s="105">
        <f>SUM(E27+E33)</f>
        <v>1067648</v>
      </c>
      <c r="F26" s="105">
        <f>F27+F33</f>
        <v>1171589</v>
      </c>
      <c r="G26" s="105">
        <f>G27+G33</f>
        <v>1171589</v>
      </c>
      <c r="H26" s="105">
        <f>H27+H33</f>
        <v>1166528</v>
      </c>
    </row>
    <row r="27" spans="1:8" ht="15.75" customHeight="1" x14ac:dyDescent="0.25">
      <c r="A27" s="11">
        <v>3</v>
      </c>
      <c r="B27" s="11">
        <v>3</v>
      </c>
      <c r="C27" s="11" t="s">
        <v>10</v>
      </c>
      <c r="D27" s="97">
        <f>SUM(D28:D32)</f>
        <v>820295</v>
      </c>
      <c r="E27" s="102">
        <f>SUM(E28:E32)</f>
        <v>1063648</v>
      </c>
      <c r="F27" s="102">
        <f>SUM(F28:F32)</f>
        <v>1165989</v>
      </c>
      <c r="G27" s="102">
        <f>SUM(G28:G32)</f>
        <v>1165989</v>
      </c>
      <c r="H27" s="102">
        <f>SUM(H28:H32)</f>
        <v>1160928</v>
      </c>
    </row>
    <row r="28" spans="1:8" ht="15.75" customHeight="1" x14ac:dyDescent="0.25">
      <c r="A28" s="11"/>
      <c r="B28" s="16">
        <v>31</v>
      </c>
      <c r="C28" s="16" t="s">
        <v>11</v>
      </c>
      <c r="D28" s="97">
        <v>697493</v>
      </c>
      <c r="E28" s="102">
        <v>916039</v>
      </c>
      <c r="F28" s="102">
        <v>1014841</v>
      </c>
      <c r="G28" s="102">
        <v>1014841</v>
      </c>
      <c r="H28" s="102">
        <v>1010354</v>
      </c>
    </row>
    <row r="29" spans="1:8" x14ac:dyDescent="0.25">
      <c r="A29" s="12"/>
      <c r="B29" s="12">
        <v>32</v>
      </c>
      <c r="C29" s="12" t="s">
        <v>21</v>
      </c>
      <c r="D29" s="97">
        <v>107552</v>
      </c>
      <c r="E29" s="102">
        <v>128989</v>
      </c>
      <c r="F29" s="102">
        <v>132528</v>
      </c>
      <c r="G29" s="102">
        <v>132528</v>
      </c>
      <c r="H29" s="102">
        <v>131954</v>
      </c>
    </row>
    <row r="30" spans="1:8" x14ac:dyDescent="0.25">
      <c r="A30" s="12"/>
      <c r="B30" s="12">
        <v>34</v>
      </c>
      <c r="C30" s="12" t="s">
        <v>72</v>
      </c>
      <c r="D30" s="97">
        <v>38</v>
      </c>
      <c r="E30" s="102">
        <v>120</v>
      </c>
      <c r="F30" s="102">
        <v>120</v>
      </c>
      <c r="G30" s="102">
        <v>120</v>
      </c>
      <c r="H30" s="102">
        <v>120</v>
      </c>
    </row>
    <row r="31" spans="1:8" ht="25.5" x14ac:dyDescent="0.25">
      <c r="A31" s="12"/>
      <c r="B31" s="12">
        <v>37</v>
      </c>
      <c r="C31" s="68" t="s">
        <v>95</v>
      </c>
      <c r="D31" s="97">
        <v>14730</v>
      </c>
      <c r="E31" s="102">
        <v>18000</v>
      </c>
      <c r="F31" s="102">
        <v>18000</v>
      </c>
      <c r="G31" s="102">
        <v>18000</v>
      </c>
      <c r="H31" s="102">
        <v>18000</v>
      </c>
    </row>
    <row r="32" spans="1:8" x14ac:dyDescent="0.25">
      <c r="A32" s="12"/>
      <c r="B32" s="12">
        <v>38</v>
      </c>
      <c r="C32" s="68" t="s">
        <v>107</v>
      </c>
      <c r="D32" s="97">
        <v>482</v>
      </c>
      <c r="E32" s="102">
        <v>500</v>
      </c>
      <c r="F32" s="102">
        <v>500</v>
      </c>
      <c r="G32" s="102">
        <v>500</v>
      </c>
      <c r="H32" s="102">
        <v>500</v>
      </c>
    </row>
    <row r="33" spans="1:8" ht="25.5" x14ac:dyDescent="0.25">
      <c r="A33" s="14">
        <v>4</v>
      </c>
      <c r="B33" s="15">
        <v>4</v>
      </c>
      <c r="C33" s="26" t="s">
        <v>12</v>
      </c>
      <c r="D33" s="97">
        <f>SUM(D34:D35)</f>
        <v>2949</v>
      </c>
      <c r="E33" s="102">
        <f>SUM(E34:E35)</f>
        <v>4000</v>
      </c>
      <c r="F33" s="102">
        <f>SUM(F34:F35)</f>
        <v>5600</v>
      </c>
      <c r="G33" s="102">
        <f>SUM(G34:G35)</f>
        <v>5600</v>
      </c>
      <c r="H33" s="102">
        <f>SUM(H34:H35)</f>
        <v>5600</v>
      </c>
    </row>
    <row r="34" spans="1:8" ht="38.25" x14ac:dyDescent="0.25">
      <c r="A34" s="14"/>
      <c r="B34" s="69">
        <v>41</v>
      </c>
      <c r="C34" s="27" t="s">
        <v>13</v>
      </c>
      <c r="D34" s="97"/>
      <c r="E34" s="102"/>
      <c r="F34" s="102"/>
      <c r="G34" s="102"/>
      <c r="H34" s="102"/>
    </row>
    <row r="35" spans="1:8" ht="38.25" x14ac:dyDescent="0.25">
      <c r="A35" s="16"/>
      <c r="B35" s="16">
        <v>42</v>
      </c>
      <c r="C35" s="27" t="s">
        <v>29</v>
      </c>
      <c r="D35" s="97">
        <v>2949</v>
      </c>
      <c r="E35" s="102">
        <v>4000</v>
      </c>
      <c r="F35" s="102">
        <v>5600</v>
      </c>
      <c r="G35" s="102">
        <v>5600</v>
      </c>
      <c r="H35" s="103">
        <v>5600</v>
      </c>
    </row>
  </sheetData>
  <mergeCells count="6">
    <mergeCell ref="A23:H23"/>
    <mergeCell ref="A1:H1"/>
    <mergeCell ref="A3:H3"/>
    <mergeCell ref="A5:H5"/>
    <mergeCell ref="A7:H7"/>
    <mergeCell ref="A2:H2"/>
  </mergeCells>
  <pageMargins left="0.7" right="0.7" top="0.75" bottom="0.75" header="0.3" footer="0.3"/>
  <pageSetup paperSize="9"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2"/>
  <sheetViews>
    <sheetView topLeftCell="A25" workbookViewId="0">
      <selection activeCell="B29" sqref="B29:F41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121"/>
      <c r="B1" s="121"/>
      <c r="C1" s="121"/>
      <c r="D1" s="121"/>
      <c r="E1" s="121"/>
      <c r="F1" s="121"/>
    </row>
    <row r="2" spans="1:6" ht="18" customHeight="1" x14ac:dyDescent="0.25">
      <c r="A2" s="25"/>
      <c r="B2" s="25"/>
      <c r="C2" s="25"/>
      <c r="D2" s="25"/>
      <c r="E2" s="25"/>
      <c r="F2" s="25"/>
    </row>
    <row r="3" spans="1:6" ht="15.75" customHeight="1" x14ac:dyDescent="0.25">
      <c r="A3" s="121"/>
      <c r="B3" s="121"/>
      <c r="C3" s="121"/>
      <c r="D3" s="121"/>
      <c r="E3" s="121"/>
      <c r="F3" s="121"/>
    </row>
    <row r="4" spans="1:6" ht="18" x14ac:dyDescent="0.25">
      <c r="B4" s="25"/>
      <c r="C4" s="25"/>
      <c r="D4" s="25"/>
      <c r="E4" s="5"/>
      <c r="F4" s="5"/>
    </row>
    <row r="5" spans="1:6" ht="18" customHeight="1" x14ac:dyDescent="0.25">
      <c r="A5" s="121"/>
      <c r="B5" s="121"/>
      <c r="C5" s="121"/>
      <c r="D5" s="121"/>
      <c r="E5" s="121"/>
      <c r="F5" s="121"/>
    </row>
    <row r="6" spans="1:6" ht="18" x14ac:dyDescent="0.25">
      <c r="A6" s="25"/>
      <c r="B6" s="25"/>
      <c r="C6" s="25"/>
      <c r="D6" s="25"/>
      <c r="E6" s="5"/>
      <c r="F6" s="5"/>
    </row>
    <row r="7" spans="1:6" ht="15.75" customHeight="1" x14ac:dyDescent="0.25">
      <c r="A7" s="121" t="s">
        <v>128</v>
      </c>
      <c r="B7" s="121"/>
      <c r="C7" s="121"/>
      <c r="D7" s="121"/>
      <c r="E7" s="121"/>
      <c r="F7" s="121"/>
    </row>
    <row r="8" spans="1:6" ht="18" x14ac:dyDescent="0.25">
      <c r="A8" s="25"/>
      <c r="B8" s="25"/>
      <c r="C8" s="25"/>
      <c r="D8" s="25"/>
      <c r="E8" s="5"/>
      <c r="F8" s="5"/>
    </row>
    <row r="9" spans="1:6" ht="25.5" x14ac:dyDescent="0.25">
      <c r="A9" s="21" t="s">
        <v>39</v>
      </c>
      <c r="B9" s="20" t="s">
        <v>108</v>
      </c>
      <c r="C9" s="21" t="s">
        <v>109</v>
      </c>
      <c r="D9" s="21" t="s">
        <v>110</v>
      </c>
      <c r="E9" s="21" t="s">
        <v>31</v>
      </c>
      <c r="F9" s="21" t="s">
        <v>111</v>
      </c>
    </row>
    <row r="10" spans="1:6" x14ac:dyDescent="0.25">
      <c r="A10" s="37" t="s">
        <v>0</v>
      </c>
      <c r="B10" s="104">
        <f>SUM(B11+B12+B13+B15+B17+B20)</f>
        <v>821094</v>
      </c>
      <c r="C10" s="105">
        <f>SUM(C11+C12+C13+C15+C17+C20)</f>
        <v>1066551</v>
      </c>
      <c r="D10" s="105">
        <f>D11+D12+D13+D15+D17+D20</f>
        <v>1171589</v>
      </c>
      <c r="E10" s="105">
        <f>E11+E12+E13+E15+E17+E20</f>
        <v>1171589</v>
      </c>
      <c r="F10" s="105">
        <f>F11+F12+F13+F15+F17+F20</f>
        <v>1166528</v>
      </c>
    </row>
    <row r="11" spans="1:6" x14ac:dyDescent="0.25">
      <c r="A11" s="37" t="s">
        <v>119</v>
      </c>
      <c r="B11" s="106">
        <v>151</v>
      </c>
      <c r="C11" s="107">
        <v>2916</v>
      </c>
      <c r="D11" s="107">
        <v>2575</v>
      </c>
      <c r="E11" s="107">
        <v>2575</v>
      </c>
      <c r="F11" s="107">
        <v>1566</v>
      </c>
    </row>
    <row r="12" spans="1:6" ht="25.5" x14ac:dyDescent="0.25">
      <c r="A12" s="96" t="s">
        <v>103</v>
      </c>
      <c r="B12" s="106">
        <v>27688</v>
      </c>
      <c r="C12" s="107">
        <v>28376</v>
      </c>
      <c r="D12" s="107">
        <v>28376</v>
      </c>
      <c r="E12" s="107">
        <v>28376</v>
      </c>
      <c r="F12" s="107">
        <v>28376</v>
      </c>
    </row>
    <row r="13" spans="1:6" x14ac:dyDescent="0.25">
      <c r="A13" s="26" t="s">
        <v>43</v>
      </c>
      <c r="B13" s="107">
        <f>SUM(B14)</f>
        <v>725</v>
      </c>
      <c r="C13" s="107">
        <f>C14</f>
        <v>3762</v>
      </c>
      <c r="D13" s="107">
        <f>D14</f>
        <v>4000</v>
      </c>
      <c r="E13" s="107">
        <f>E14</f>
        <v>4000</v>
      </c>
      <c r="F13" s="107">
        <f>F14</f>
        <v>4000</v>
      </c>
    </row>
    <row r="14" spans="1:6" x14ac:dyDescent="0.25">
      <c r="A14" s="13" t="s">
        <v>99</v>
      </c>
      <c r="B14" s="102">
        <v>725</v>
      </c>
      <c r="C14" s="102">
        <v>3762</v>
      </c>
      <c r="D14" s="102">
        <v>4000</v>
      </c>
      <c r="E14" s="102">
        <v>4000</v>
      </c>
      <c r="F14" s="102">
        <v>4000</v>
      </c>
    </row>
    <row r="15" spans="1:6" ht="25.5" x14ac:dyDescent="0.25">
      <c r="A15" s="71" t="s">
        <v>40</v>
      </c>
      <c r="B15" s="108">
        <f>SUM(B16)</f>
        <v>3424</v>
      </c>
      <c r="C15" s="108">
        <f>C16</f>
        <v>2600</v>
      </c>
      <c r="D15" s="108">
        <f>D16</f>
        <v>3300</v>
      </c>
      <c r="E15" s="108">
        <f>E16</f>
        <v>3300</v>
      </c>
      <c r="F15" s="108">
        <f>F16</f>
        <v>3300</v>
      </c>
    </row>
    <row r="16" spans="1:6" ht="25.5" x14ac:dyDescent="0.25">
      <c r="A16" s="18" t="s">
        <v>100</v>
      </c>
      <c r="B16" s="102">
        <v>3424</v>
      </c>
      <c r="C16" s="102">
        <v>2600</v>
      </c>
      <c r="D16" s="102">
        <v>3300</v>
      </c>
      <c r="E16" s="102">
        <v>3300</v>
      </c>
      <c r="F16" s="102">
        <v>3300</v>
      </c>
    </row>
    <row r="17" spans="1:6" x14ac:dyDescent="0.25">
      <c r="A17" s="70" t="s">
        <v>101</v>
      </c>
      <c r="B17" s="108">
        <f>SUM(B18:B19)</f>
        <v>788097</v>
      </c>
      <c r="C17" s="108">
        <f>SUM(C18:C19)</f>
        <v>1025297</v>
      </c>
      <c r="D17" s="108">
        <f>SUM(D18:D19)</f>
        <v>1129438</v>
      </c>
      <c r="E17" s="108">
        <f>SUM(E18:E19)</f>
        <v>1129438</v>
      </c>
      <c r="F17" s="108">
        <f>SUM(F18:F19)</f>
        <v>1125386</v>
      </c>
    </row>
    <row r="18" spans="1:6" x14ac:dyDescent="0.25">
      <c r="A18" s="13" t="s">
        <v>102</v>
      </c>
      <c r="B18" s="97">
        <v>10524</v>
      </c>
      <c r="C18" s="102">
        <v>7797</v>
      </c>
      <c r="D18" s="102">
        <v>14066</v>
      </c>
      <c r="E18" s="102">
        <v>14066</v>
      </c>
      <c r="F18" s="102">
        <v>10014</v>
      </c>
    </row>
    <row r="19" spans="1:6" x14ac:dyDescent="0.25">
      <c r="A19" s="13" t="s">
        <v>104</v>
      </c>
      <c r="B19" s="97">
        <v>777573</v>
      </c>
      <c r="C19" s="102">
        <v>1017500</v>
      </c>
      <c r="D19" s="102">
        <v>1115372</v>
      </c>
      <c r="E19" s="102">
        <v>1115372</v>
      </c>
      <c r="F19" s="102">
        <v>1115372</v>
      </c>
    </row>
    <row r="20" spans="1:6" x14ac:dyDescent="0.25">
      <c r="A20" s="70" t="s">
        <v>105</v>
      </c>
      <c r="B20" s="101">
        <f>B21</f>
        <v>1009</v>
      </c>
      <c r="C20" s="108">
        <f>C21</f>
        <v>3600</v>
      </c>
      <c r="D20" s="108">
        <f>D21</f>
        <v>3900</v>
      </c>
      <c r="E20" s="108">
        <f>E21</f>
        <v>3900</v>
      </c>
      <c r="F20" s="108">
        <f>F21</f>
        <v>3900</v>
      </c>
    </row>
    <row r="21" spans="1:6" x14ac:dyDescent="0.25">
      <c r="A21" s="13" t="s">
        <v>106</v>
      </c>
      <c r="B21" s="97">
        <v>1009</v>
      </c>
      <c r="C21" s="102">
        <v>3600</v>
      </c>
      <c r="D21" s="102">
        <v>3900</v>
      </c>
      <c r="E21" s="102">
        <v>3900</v>
      </c>
      <c r="F21" s="102">
        <v>3900</v>
      </c>
    </row>
    <row r="22" spans="1:6" x14ac:dyDescent="0.25">
      <c r="A22" s="37"/>
      <c r="B22" s="97"/>
      <c r="C22" s="102"/>
      <c r="D22" s="102"/>
      <c r="E22" s="102"/>
      <c r="F22" s="103"/>
    </row>
    <row r="23" spans="1:6" x14ac:dyDescent="0.25">
      <c r="A23" s="13"/>
      <c r="B23" s="8"/>
      <c r="C23" s="9"/>
      <c r="D23" s="9"/>
      <c r="E23" s="9"/>
      <c r="F23" s="10"/>
    </row>
    <row r="26" spans="1:6" ht="15.75" customHeight="1" x14ac:dyDescent="0.25">
      <c r="A26" s="121"/>
      <c r="B26" s="121"/>
      <c r="C26" s="121"/>
      <c r="D26" s="121"/>
      <c r="E26" s="121"/>
      <c r="F26" s="121"/>
    </row>
    <row r="27" spans="1:6" ht="18" x14ac:dyDescent="0.25">
      <c r="A27" s="25"/>
      <c r="B27" s="25"/>
      <c r="C27" s="25"/>
      <c r="D27" s="25"/>
      <c r="E27" s="5"/>
      <c r="F27" s="5"/>
    </row>
    <row r="28" spans="1:6" ht="25.5" x14ac:dyDescent="0.25">
      <c r="A28" s="21" t="s">
        <v>39</v>
      </c>
      <c r="B28" s="20" t="s">
        <v>108</v>
      </c>
      <c r="C28" s="21" t="s">
        <v>109</v>
      </c>
      <c r="D28" s="21" t="s">
        <v>110</v>
      </c>
      <c r="E28" s="21" t="s">
        <v>31</v>
      </c>
      <c r="F28" s="21" t="s">
        <v>111</v>
      </c>
    </row>
    <row r="29" spans="1:6" x14ac:dyDescent="0.25">
      <c r="A29" s="37" t="s">
        <v>1</v>
      </c>
      <c r="B29" s="104">
        <f>SUM(B30+B31+B32+B34+B36+B39)</f>
        <v>823244</v>
      </c>
      <c r="C29" s="105">
        <f>C30+C31+C32+C34+C36+C39</f>
        <v>1067648</v>
      </c>
      <c r="D29" s="105">
        <f>D30+D31+D32+D34+D36+D39</f>
        <v>1171589</v>
      </c>
      <c r="E29" s="105">
        <f>E30+E31+E32+E34+E36+E39</f>
        <v>1171589</v>
      </c>
      <c r="F29" s="105">
        <f>F30+F31+F32+F34+F36+F39</f>
        <v>1166528</v>
      </c>
    </row>
    <row r="30" spans="1:6" x14ac:dyDescent="0.25">
      <c r="A30" s="37" t="s">
        <v>119</v>
      </c>
      <c r="B30" s="106">
        <v>151</v>
      </c>
      <c r="C30" s="107">
        <v>2916</v>
      </c>
      <c r="D30" s="107">
        <v>2575</v>
      </c>
      <c r="E30" s="107">
        <v>2575</v>
      </c>
      <c r="F30" s="107">
        <v>1566</v>
      </c>
    </row>
    <row r="31" spans="1:6" ht="25.5" x14ac:dyDescent="0.25">
      <c r="A31" s="96" t="s">
        <v>103</v>
      </c>
      <c r="B31" s="106">
        <v>28347</v>
      </c>
      <c r="C31" s="107">
        <v>28376</v>
      </c>
      <c r="D31" s="107">
        <v>28376</v>
      </c>
      <c r="E31" s="107">
        <v>28376</v>
      </c>
      <c r="F31" s="107">
        <v>28376</v>
      </c>
    </row>
    <row r="32" spans="1:6" ht="15.75" customHeight="1" x14ac:dyDescent="0.25">
      <c r="A32" s="26" t="s">
        <v>43</v>
      </c>
      <c r="B32" s="101">
        <v>2582</v>
      </c>
      <c r="C32" s="108">
        <f>C33</f>
        <v>4300</v>
      </c>
      <c r="D32" s="108">
        <f>D33</f>
        <v>4000</v>
      </c>
      <c r="E32" s="108">
        <f>E33</f>
        <v>4000</v>
      </c>
      <c r="F32" s="108">
        <f>F33</f>
        <v>4000</v>
      </c>
    </row>
    <row r="33" spans="1:6" x14ac:dyDescent="0.25">
      <c r="A33" s="13" t="s">
        <v>99</v>
      </c>
      <c r="B33" s="97">
        <v>2582</v>
      </c>
      <c r="C33" s="102">
        <v>4300</v>
      </c>
      <c r="D33" s="102">
        <v>4000</v>
      </c>
      <c r="E33" s="102">
        <v>4000</v>
      </c>
      <c r="F33" s="102">
        <v>4000</v>
      </c>
    </row>
    <row r="34" spans="1:6" ht="25.5" x14ac:dyDescent="0.25">
      <c r="A34" s="71" t="s">
        <v>40</v>
      </c>
      <c r="B34" s="101">
        <v>3668</v>
      </c>
      <c r="C34" s="108">
        <f>C35</f>
        <v>2600</v>
      </c>
      <c r="D34" s="108">
        <f>D35</f>
        <v>3300</v>
      </c>
      <c r="E34" s="108">
        <f>E35</f>
        <v>3300</v>
      </c>
      <c r="F34" s="108">
        <f>F35</f>
        <v>3300</v>
      </c>
    </row>
    <row r="35" spans="1:6" ht="25.5" x14ac:dyDescent="0.25">
      <c r="A35" s="18" t="s">
        <v>100</v>
      </c>
      <c r="B35" s="97">
        <v>3668</v>
      </c>
      <c r="C35" s="102">
        <v>2600</v>
      </c>
      <c r="D35" s="102">
        <v>3300</v>
      </c>
      <c r="E35" s="102">
        <v>3300</v>
      </c>
      <c r="F35" s="102">
        <v>3300</v>
      </c>
    </row>
    <row r="36" spans="1:6" x14ac:dyDescent="0.25">
      <c r="A36" s="70" t="s">
        <v>101</v>
      </c>
      <c r="B36" s="101">
        <f>SUM(B37:B38)</f>
        <v>787487</v>
      </c>
      <c r="C36" s="108">
        <f>SUM(C37:C38)</f>
        <v>1025856</v>
      </c>
      <c r="D36" s="108">
        <f>SUM(D37:D38)</f>
        <v>1129438</v>
      </c>
      <c r="E36" s="108">
        <f>SUM(E37:E38)</f>
        <v>1129438</v>
      </c>
      <c r="F36" s="108">
        <f>SUM(F37:F38)</f>
        <v>1125386</v>
      </c>
    </row>
    <row r="37" spans="1:6" x14ac:dyDescent="0.25">
      <c r="A37" s="13" t="s">
        <v>102</v>
      </c>
      <c r="B37" s="97">
        <v>9897</v>
      </c>
      <c r="C37" s="102">
        <v>7797</v>
      </c>
      <c r="D37" s="102">
        <v>14066</v>
      </c>
      <c r="E37" s="102">
        <v>14066</v>
      </c>
      <c r="F37" s="102">
        <v>10014</v>
      </c>
    </row>
    <row r="38" spans="1:6" x14ac:dyDescent="0.25">
      <c r="A38" s="13" t="s">
        <v>104</v>
      </c>
      <c r="B38" s="97">
        <v>777590</v>
      </c>
      <c r="C38" s="102">
        <v>1018059</v>
      </c>
      <c r="D38" s="102">
        <v>1115372</v>
      </c>
      <c r="E38" s="102">
        <v>1115372</v>
      </c>
      <c r="F38" s="102">
        <v>1115372</v>
      </c>
    </row>
    <row r="39" spans="1:6" x14ac:dyDescent="0.25">
      <c r="A39" s="70" t="s">
        <v>105</v>
      </c>
      <c r="B39" s="101">
        <v>1009</v>
      </c>
      <c r="C39" s="108">
        <f>C40</f>
        <v>3600</v>
      </c>
      <c r="D39" s="108">
        <f>D40</f>
        <v>3900</v>
      </c>
      <c r="E39" s="108">
        <f>E40</f>
        <v>3900</v>
      </c>
      <c r="F39" s="108">
        <f>F40</f>
        <v>3900</v>
      </c>
    </row>
    <row r="40" spans="1:6" x14ac:dyDescent="0.25">
      <c r="A40" s="13" t="s">
        <v>106</v>
      </c>
      <c r="B40" s="97">
        <v>1009</v>
      </c>
      <c r="C40" s="102">
        <v>3600</v>
      </c>
      <c r="D40" s="102">
        <v>3900</v>
      </c>
      <c r="E40" s="102">
        <v>3900</v>
      </c>
      <c r="F40" s="102">
        <v>3900</v>
      </c>
    </row>
    <row r="41" spans="1:6" x14ac:dyDescent="0.25">
      <c r="A41" s="26"/>
      <c r="B41" s="97"/>
      <c r="C41" s="102"/>
      <c r="D41" s="102"/>
      <c r="E41" s="102"/>
      <c r="F41" s="102"/>
    </row>
    <row r="42" spans="1:6" x14ac:dyDescent="0.25">
      <c r="A42" s="13"/>
      <c r="B42" s="8"/>
      <c r="C42" s="9"/>
      <c r="D42" s="9"/>
      <c r="E42" s="9"/>
      <c r="F42" s="10"/>
    </row>
  </sheetData>
  <mergeCells count="5">
    <mergeCell ref="A1:F1"/>
    <mergeCell ref="A3:F3"/>
    <mergeCell ref="A5:F5"/>
    <mergeCell ref="A7:F7"/>
    <mergeCell ref="A26:F26"/>
  </mergeCells>
  <pageMargins left="0.7" right="0.7" top="0.75" bottom="0.75" header="0.3" footer="0.3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5"/>
  <sheetViews>
    <sheetView workbookViewId="0">
      <selection activeCell="B10" sqref="B10:F14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121"/>
      <c r="B1" s="121"/>
      <c r="C1" s="121"/>
      <c r="D1" s="121"/>
      <c r="E1" s="121"/>
      <c r="F1" s="121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121"/>
      <c r="B3" s="121"/>
      <c r="C3" s="121"/>
      <c r="D3" s="121"/>
      <c r="E3" s="122"/>
      <c r="F3" s="122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121"/>
      <c r="B5" s="123"/>
      <c r="C5" s="123"/>
      <c r="D5" s="123"/>
      <c r="E5" s="123"/>
      <c r="F5" s="123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121" t="s">
        <v>129</v>
      </c>
      <c r="B7" s="144"/>
      <c r="C7" s="144"/>
      <c r="D7" s="144"/>
      <c r="E7" s="144"/>
      <c r="F7" s="144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21" t="s">
        <v>39</v>
      </c>
      <c r="B9" s="20" t="s">
        <v>108</v>
      </c>
      <c r="C9" s="21" t="s">
        <v>109</v>
      </c>
      <c r="D9" s="21" t="s">
        <v>110</v>
      </c>
      <c r="E9" s="21" t="s">
        <v>31</v>
      </c>
      <c r="F9" s="21" t="s">
        <v>111</v>
      </c>
    </row>
    <row r="10" spans="1:6" ht="15.75" customHeight="1" x14ac:dyDescent="0.25">
      <c r="A10" s="11" t="s">
        <v>14</v>
      </c>
      <c r="B10" s="97">
        <f>B11</f>
        <v>823244</v>
      </c>
      <c r="C10" s="102">
        <f>C11</f>
        <v>1067648</v>
      </c>
      <c r="D10" s="102">
        <f>D11</f>
        <v>1171589</v>
      </c>
      <c r="E10" s="102">
        <f>E11</f>
        <v>1171589</v>
      </c>
      <c r="F10" s="102">
        <f>F11</f>
        <v>1166528</v>
      </c>
    </row>
    <row r="11" spans="1:6" ht="15.75" customHeight="1" x14ac:dyDescent="0.25">
      <c r="A11" s="11" t="s">
        <v>96</v>
      </c>
      <c r="B11" s="97">
        <f>SUM(B12:B13)</f>
        <v>823244</v>
      </c>
      <c r="C11" s="102">
        <f>SUM(C12:C13)</f>
        <v>1067648</v>
      </c>
      <c r="D11" s="102">
        <f>SUM(D12:D13)</f>
        <v>1171589</v>
      </c>
      <c r="E11" s="102">
        <f>SUM(E12:E13)</f>
        <v>1171589</v>
      </c>
      <c r="F11" s="102">
        <f>SUM(F12:F13)</f>
        <v>1166528</v>
      </c>
    </row>
    <row r="12" spans="1:6" x14ac:dyDescent="0.25">
      <c r="A12" s="18" t="s">
        <v>97</v>
      </c>
      <c r="B12" s="97">
        <v>781846</v>
      </c>
      <c r="C12" s="102">
        <v>1020738</v>
      </c>
      <c r="D12" s="102">
        <v>1124679</v>
      </c>
      <c r="E12" s="102">
        <v>1124679</v>
      </c>
      <c r="F12" s="102">
        <v>1119618</v>
      </c>
    </row>
    <row r="13" spans="1:6" x14ac:dyDescent="0.25">
      <c r="A13" s="17" t="s">
        <v>98</v>
      </c>
      <c r="B13" s="97">
        <v>41398</v>
      </c>
      <c r="C13" s="102">
        <v>46910</v>
      </c>
      <c r="D13" s="102">
        <v>46910</v>
      </c>
      <c r="E13" s="102">
        <v>46910</v>
      </c>
      <c r="F13" s="102">
        <v>46910</v>
      </c>
    </row>
    <row r="14" spans="1:6" x14ac:dyDescent="0.25">
      <c r="A14" s="11"/>
      <c r="B14" s="97"/>
      <c r="C14" s="102"/>
      <c r="D14" s="102"/>
      <c r="E14" s="102"/>
      <c r="F14" s="103"/>
    </row>
    <row r="15" spans="1:6" x14ac:dyDescent="0.25">
      <c r="A15" s="19"/>
      <c r="B15" s="8"/>
      <c r="C15" s="9"/>
      <c r="D15" s="9"/>
      <c r="E15" s="9"/>
      <c r="F15" s="10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4"/>
  <sheetViews>
    <sheetView workbookViewId="0">
      <selection activeCell="A5" sqref="A5:H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121"/>
      <c r="B1" s="121"/>
      <c r="C1" s="121"/>
      <c r="D1" s="121"/>
      <c r="E1" s="121"/>
      <c r="F1" s="121"/>
      <c r="G1" s="121"/>
      <c r="H1" s="121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121" t="s">
        <v>130</v>
      </c>
      <c r="B3" s="121"/>
      <c r="C3" s="121"/>
      <c r="D3" s="121"/>
      <c r="E3" s="121"/>
      <c r="F3" s="121"/>
      <c r="G3" s="121"/>
      <c r="H3" s="121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121" t="s">
        <v>131</v>
      </c>
      <c r="B5" s="121"/>
      <c r="C5" s="121"/>
      <c r="D5" s="121"/>
      <c r="E5" s="121"/>
      <c r="F5" s="121"/>
      <c r="G5" s="121"/>
      <c r="H5" s="121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21" t="s">
        <v>5</v>
      </c>
      <c r="B7" s="20" t="s">
        <v>6</v>
      </c>
      <c r="C7" s="20" t="s">
        <v>30</v>
      </c>
      <c r="D7" s="20" t="s">
        <v>108</v>
      </c>
      <c r="E7" s="21" t="s">
        <v>109</v>
      </c>
      <c r="F7" s="21" t="s">
        <v>110</v>
      </c>
      <c r="G7" s="21" t="s">
        <v>31</v>
      </c>
      <c r="H7" s="21" t="s">
        <v>111</v>
      </c>
    </row>
    <row r="8" spans="1:8" x14ac:dyDescent="0.25">
      <c r="A8" s="35"/>
      <c r="B8" s="36"/>
      <c r="C8" s="34" t="s">
        <v>45</v>
      </c>
      <c r="D8" s="36"/>
      <c r="E8" s="35"/>
      <c r="F8" s="35"/>
      <c r="G8" s="35"/>
      <c r="H8" s="35"/>
    </row>
    <row r="9" spans="1:8" ht="25.5" x14ac:dyDescent="0.25">
      <c r="A9" s="11">
        <v>8</v>
      </c>
      <c r="B9" s="11"/>
      <c r="C9" s="11" t="s">
        <v>15</v>
      </c>
      <c r="D9" s="8"/>
      <c r="E9" s="9"/>
      <c r="F9" s="9"/>
      <c r="G9" s="9"/>
      <c r="H9" s="9"/>
    </row>
    <row r="10" spans="1:8" x14ac:dyDescent="0.25">
      <c r="A10" s="11"/>
      <c r="B10" s="16">
        <v>84</v>
      </c>
      <c r="C10" s="16" t="s">
        <v>22</v>
      </c>
      <c r="D10" s="8"/>
      <c r="E10" s="9"/>
      <c r="F10" s="9"/>
      <c r="G10" s="9"/>
      <c r="H10" s="9"/>
    </row>
    <row r="11" spans="1:8" x14ac:dyDescent="0.25">
      <c r="A11" s="11"/>
      <c r="B11" s="16"/>
      <c r="C11" s="38"/>
      <c r="D11" s="8"/>
      <c r="E11" s="9"/>
      <c r="F11" s="9"/>
      <c r="G11" s="9"/>
      <c r="H11" s="9"/>
    </row>
    <row r="12" spans="1:8" x14ac:dyDescent="0.25">
      <c r="A12" s="11"/>
      <c r="B12" s="16"/>
      <c r="C12" s="34" t="s">
        <v>48</v>
      </c>
      <c r="D12" s="8"/>
      <c r="E12" s="9"/>
      <c r="F12" s="9"/>
      <c r="G12" s="9"/>
      <c r="H12" s="9"/>
    </row>
    <row r="13" spans="1:8" ht="25.5" x14ac:dyDescent="0.25">
      <c r="A13" s="14">
        <v>5</v>
      </c>
      <c r="B13" s="15"/>
      <c r="C13" s="26" t="s">
        <v>16</v>
      </c>
      <c r="D13" s="8"/>
      <c r="E13" s="9"/>
      <c r="F13" s="9"/>
      <c r="G13" s="9"/>
      <c r="H13" s="9"/>
    </row>
    <row r="14" spans="1:8" ht="25.5" x14ac:dyDescent="0.25">
      <c r="A14" s="16"/>
      <c r="B14" s="16">
        <v>54</v>
      </c>
      <c r="C14" s="27" t="s">
        <v>23</v>
      </c>
      <c r="D14" s="8"/>
      <c r="E14" s="9"/>
      <c r="F14" s="9"/>
      <c r="G14" s="9"/>
      <c r="H14" s="10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6"/>
  <sheetViews>
    <sheetView workbookViewId="0">
      <selection activeCell="A5" sqref="A5:F5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121"/>
      <c r="B1" s="121"/>
      <c r="C1" s="121"/>
      <c r="D1" s="121"/>
      <c r="E1" s="121"/>
      <c r="F1" s="121"/>
    </row>
    <row r="2" spans="1:6" ht="18" customHeight="1" x14ac:dyDescent="0.25">
      <c r="A2" s="25"/>
      <c r="B2" s="25"/>
      <c r="C2" s="25"/>
      <c r="D2" s="25"/>
      <c r="E2" s="25"/>
      <c r="F2" s="25"/>
    </row>
    <row r="3" spans="1:6" ht="15.75" customHeight="1" x14ac:dyDescent="0.25">
      <c r="A3" s="121"/>
      <c r="B3" s="121"/>
      <c r="C3" s="121"/>
      <c r="D3" s="121"/>
      <c r="E3" s="121"/>
      <c r="F3" s="121"/>
    </row>
    <row r="4" spans="1:6" ht="18" x14ac:dyDescent="0.25">
      <c r="A4" s="25"/>
      <c r="B4" s="25"/>
      <c r="C4" s="25"/>
      <c r="D4" s="25"/>
      <c r="E4" s="5"/>
      <c r="F4" s="5"/>
    </row>
    <row r="5" spans="1:6" ht="18" customHeight="1" x14ac:dyDescent="0.25">
      <c r="A5" s="121" t="s">
        <v>132</v>
      </c>
      <c r="B5" s="121"/>
      <c r="C5" s="121"/>
      <c r="D5" s="121"/>
      <c r="E5" s="121"/>
      <c r="F5" s="121"/>
    </row>
    <row r="6" spans="1:6" ht="18" x14ac:dyDescent="0.25">
      <c r="A6" s="25"/>
      <c r="B6" s="25"/>
      <c r="C6" s="25"/>
      <c r="D6" s="25"/>
      <c r="E6" s="5"/>
      <c r="F6" s="5"/>
    </row>
    <row r="7" spans="1:6" ht="25.5" x14ac:dyDescent="0.25">
      <c r="A7" s="20" t="s">
        <v>39</v>
      </c>
      <c r="B7" s="20" t="s">
        <v>108</v>
      </c>
      <c r="C7" s="21" t="s">
        <v>109</v>
      </c>
      <c r="D7" s="21" t="s">
        <v>110</v>
      </c>
      <c r="E7" s="21" t="s">
        <v>31</v>
      </c>
      <c r="F7" s="21" t="s">
        <v>111</v>
      </c>
    </row>
    <row r="8" spans="1:6" x14ac:dyDescent="0.25">
      <c r="A8" s="11" t="s">
        <v>45</v>
      </c>
      <c r="B8" s="8"/>
      <c r="C8" s="9"/>
      <c r="D8" s="9"/>
      <c r="E8" s="9"/>
      <c r="F8" s="9"/>
    </row>
    <row r="9" spans="1:6" ht="25.5" x14ac:dyDescent="0.25">
      <c r="A9" s="11" t="s">
        <v>46</v>
      </c>
      <c r="B9" s="8"/>
      <c r="C9" s="9"/>
      <c r="D9" s="9"/>
      <c r="E9" s="9"/>
      <c r="F9" s="9"/>
    </row>
    <row r="10" spans="1:6" ht="25.5" x14ac:dyDescent="0.25">
      <c r="A10" s="18" t="s">
        <v>47</v>
      </c>
      <c r="B10" s="8"/>
      <c r="C10" s="9"/>
      <c r="D10" s="9"/>
      <c r="E10" s="9"/>
      <c r="F10" s="9"/>
    </row>
    <row r="11" spans="1:6" x14ac:dyDescent="0.25">
      <c r="A11" s="18"/>
      <c r="B11" s="8"/>
      <c r="C11" s="9"/>
      <c r="D11" s="9"/>
      <c r="E11" s="9"/>
      <c r="F11" s="9"/>
    </row>
    <row r="12" spans="1:6" x14ac:dyDescent="0.25">
      <c r="A12" s="11" t="s">
        <v>48</v>
      </c>
      <c r="B12" s="8"/>
      <c r="C12" s="9"/>
      <c r="D12" s="9"/>
      <c r="E12" s="9"/>
      <c r="F12" s="9"/>
    </row>
    <row r="13" spans="1:6" x14ac:dyDescent="0.25">
      <c r="A13" s="26" t="s">
        <v>41</v>
      </c>
      <c r="B13" s="8"/>
      <c r="C13" s="9"/>
      <c r="D13" s="9"/>
      <c r="E13" s="9"/>
      <c r="F13" s="9"/>
    </row>
    <row r="14" spans="1:6" x14ac:dyDescent="0.25">
      <c r="A14" s="13" t="s">
        <v>42</v>
      </c>
      <c r="B14" s="8"/>
      <c r="C14" s="9"/>
      <c r="D14" s="9"/>
      <c r="E14" s="9"/>
      <c r="F14" s="10"/>
    </row>
    <row r="15" spans="1:6" x14ac:dyDescent="0.25">
      <c r="A15" s="26" t="s">
        <v>43</v>
      </c>
      <c r="B15" s="8"/>
      <c r="C15" s="9"/>
      <c r="D15" s="9"/>
      <c r="E15" s="9"/>
      <c r="F15" s="10"/>
    </row>
    <row r="16" spans="1:6" x14ac:dyDescent="0.25">
      <c r="A16" s="13" t="s">
        <v>44</v>
      </c>
      <c r="B16" s="8"/>
      <c r="C16" s="9"/>
      <c r="D16" s="9"/>
      <c r="E16" s="9"/>
      <c r="F16" s="10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7B923-2A3E-4D73-B5FC-C231541F4E52}">
  <sheetPr>
    <pageSetUpPr fitToPage="1"/>
  </sheetPr>
  <dimension ref="A1:I97"/>
  <sheetViews>
    <sheetView topLeftCell="A85" workbookViewId="0">
      <selection activeCell="K21" sqref="K2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9" width="25.28515625" customWidth="1"/>
  </cols>
  <sheetData>
    <row r="1" spans="1:9" ht="42" customHeight="1" x14ac:dyDescent="0.25">
      <c r="A1" s="121"/>
      <c r="B1" s="121"/>
      <c r="C1" s="121"/>
      <c r="D1" s="121"/>
      <c r="E1" s="121"/>
      <c r="F1" s="121"/>
      <c r="G1" s="121"/>
      <c r="H1" s="121"/>
      <c r="I1" s="121"/>
    </row>
    <row r="2" spans="1:9" ht="18" x14ac:dyDescent="0.25">
      <c r="A2" s="25"/>
      <c r="B2" s="25"/>
      <c r="C2" s="25"/>
      <c r="D2" s="25"/>
      <c r="E2" s="25"/>
      <c r="F2" s="25"/>
      <c r="G2" s="25"/>
      <c r="H2" s="5"/>
      <c r="I2" s="5"/>
    </row>
    <row r="3" spans="1:9" ht="18" customHeight="1" x14ac:dyDescent="0.25">
      <c r="A3" s="121" t="s">
        <v>17</v>
      </c>
      <c r="B3" s="123"/>
      <c r="C3" s="123"/>
      <c r="D3" s="123"/>
      <c r="E3" s="123"/>
      <c r="F3" s="123"/>
      <c r="G3" s="123"/>
      <c r="H3" s="123"/>
      <c r="I3" s="123"/>
    </row>
    <row r="4" spans="1:9" ht="18" x14ac:dyDescent="0.25">
      <c r="A4" s="25"/>
      <c r="B4" s="25"/>
      <c r="C4" s="25"/>
      <c r="D4" s="25"/>
      <c r="E4" s="25"/>
      <c r="F4" s="25"/>
      <c r="G4" s="25"/>
      <c r="H4" s="5"/>
      <c r="I4" s="5"/>
    </row>
    <row r="5" spans="1:9" ht="25.5" x14ac:dyDescent="0.25">
      <c r="A5" s="175" t="s">
        <v>19</v>
      </c>
      <c r="B5" s="176"/>
      <c r="C5" s="177"/>
      <c r="D5" s="20" t="s">
        <v>20</v>
      </c>
      <c r="E5" s="20" t="s">
        <v>108</v>
      </c>
      <c r="F5" s="21" t="s">
        <v>109</v>
      </c>
      <c r="G5" s="21" t="s">
        <v>110</v>
      </c>
      <c r="H5" s="21" t="s">
        <v>31</v>
      </c>
      <c r="I5" s="21" t="s">
        <v>111</v>
      </c>
    </row>
    <row r="6" spans="1:9" x14ac:dyDescent="0.25">
      <c r="A6" s="172" t="s">
        <v>88</v>
      </c>
      <c r="B6" s="173"/>
      <c r="C6" s="174"/>
      <c r="D6" s="58" t="s">
        <v>87</v>
      </c>
      <c r="E6" s="101">
        <f>SUM(E7,E13,E53,E61,E66,E71,E76,E80)</f>
        <v>823244.2</v>
      </c>
      <c r="F6" s="101">
        <f>SUM(F7+F14+F20+F26+F34+F41+F67+F72+F77+F80+F89)</f>
        <v>1067648.0899999999</v>
      </c>
      <c r="G6" s="101">
        <f>G7+G13+G66+G71+G76+G89</f>
        <v>1171589</v>
      </c>
      <c r="H6" s="101">
        <f>H7+H13+H66+H71+H76+H89</f>
        <v>1171589</v>
      </c>
      <c r="I6" s="101">
        <f>I7+I13+I66+I71+I76+I89</f>
        <v>1166528</v>
      </c>
    </row>
    <row r="7" spans="1:9" x14ac:dyDescent="0.25">
      <c r="A7" s="151" t="s">
        <v>86</v>
      </c>
      <c r="B7" s="152"/>
      <c r="C7" s="153"/>
      <c r="D7" s="66" t="s">
        <v>85</v>
      </c>
      <c r="E7" s="99">
        <f t="shared" ref="E7:I8" si="0">SUM(E8)</f>
        <v>28347.200000000001</v>
      </c>
      <c r="F7" s="99">
        <f t="shared" si="0"/>
        <v>28376.09</v>
      </c>
      <c r="G7" s="99">
        <f t="shared" si="0"/>
        <v>28376</v>
      </c>
      <c r="H7" s="99">
        <f t="shared" si="0"/>
        <v>28376</v>
      </c>
      <c r="I7" s="99">
        <f t="shared" si="0"/>
        <v>28376</v>
      </c>
    </row>
    <row r="8" spans="1:9" ht="25.5" x14ac:dyDescent="0.25">
      <c r="A8" s="154" t="s">
        <v>84</v>
      </c>
      <c r="B8" s="155"/>
      <c r="C8" s="156"/>
      <c r="D8" s="60" t="s">
        <v>83</v>
      </c>
      <c r="E8" s="98">
        <f t="shared" si="0"/>
        <v>28347.200000000001</v>
      </c>
      <c r="F8" s="98">
        <f t="shared" si="0"/>
        <v>28376.09</v>
      </c>
      <c r="G8" s="98">
        <f t="shared" si="0"/>
        <v>28376</v>
      </c>
      <c r="H8" s="98">
        <f t="shared" si="0"/>
        <v>28376</v>
      </c>
      <c r="I8" s="98">
        <f t="shared" si="0"/>
        <v>28376</v>
      </c>
    </row>
    <row r="9" spans="1:9" x14ac:dyDescent="0.25">
      <c r="A9" s="148">
        <v>3</v>
      </c>
      <c r="B9" s="149"/>
      <c r="C9" s="150"/>
      <c r="D9" s="54" t="s">
        <v>10</v>
      </c>
      <c r="E9" s="97">
        <f>SUM(E10:E12)</f>
        <v>28347.200000000001</v>
      </c>
      <c r="F9" s="97">
        <f>SUM(F10:F12)</f>
        <v>28376.09</v>
      </c>
      <c r="G9" s="97">
        <f>SUM(G10:G12)</f>
        <v>28376</v>
      </c>
      <c r="H9" s="97">
        <f>SUM(H10:H12)</f>
        <v>28376</v>
      </c>
      <c r="I9" s="97">
        <f>SUM(I10:I12)</f>
        <v>28376</v>
      </c>
    </row>
    <row r="10" spans="1:9" x14ac:dyDescent="0.25">
      <c r="A10" s="145">
        <v>31</v>
      </c>
      <c r="B10" s="146"/>
      <c r="C10" s="147"/>
      <c r="D10" s="54" t="s">
        <v>11</v>
      </c>
      <c r="E10" s="97">
        <v>265</v>
      </c>
      <c r="F10" s="97">
        <v>53.09</v>
      </c>
      <c r="G10" s="97">
        <v>160</v>
      </c>
      <c r="H10" s="97">
        <v>160</v>
      </c>
      <c r="I10" s="97">
        <v>160</v>
      </c>
    </row>
    <row r="11" spans="1:9" x14ac:dyDescent="0.25">
      <c r="A11" s="145">
        <v>32</v>
      </c>
      <c r="B11" s="146"/>
      <c r="C11" s="147"/>
      <c r="D11" s="54" t="s">
        <v>21</v>
      </c>
      <c r="E11" s="97">
        <v>28044.2</v>
      </c>
      <c r="F11" s="97">
        <v>28303</v>
      </c>
      <c r="G11" s="97">
        <v>28196</v>
      </c>
      <c r="H11" s="97">
        <v>28196</v>
      </c>
      <c r="I11" s="97">
        <v>28196</v>
      </c>
    </row>
    <row r="12" spans="1:9" x14ac:dyDescent="0.25">
      <c r="A12" s="55">
        <v>34</v>
      </c>
      <c r="B12" s="56"/>
      <c r="C12" s="57"/>
      <c r="D12" s="54" t="s">
        <v>72</v>
      </c>
      <c r="E12" s="97">
        <v>38</v>
      </c>
      <c r="F12" s="97">
        <v>20</v>
      </c>
      <c r="G12" s="97">
        <v>20</v>
      </c>
      <c r="H12" s="97">
        <v>20</v>
      </c>
      <c r="I12" s="97">
        <v>20</v>
      </c>
    </row>
    <row r="13" spans="1:9" ht="36" customHeight="1" x14ac:dyDescent="0.25">
      <c r="A13" s="151" t="s">
        <v>82</v>
      </c>
      <c r="B13" s="152"/>
      <c r="C13" s="153"/>
      <c r="D13" s="81" t="s">
        <v>81</v>
      </c>
      <c r="E13" s="99">
        <f>SUM(E14,E20,E26,E34,E41,E47)</f>
        <v>747809</v>
      </c>
      <c r="F13" s="99">
        <f>SUM(F14,F20,F26,F34,F41,F47)</f>
        <v>983559</v>
      </c>
      <c r="G13" s="99">
        <f>SUM(G14,G20,G26,G34,G41,G47)</f>
        <v>1081572</v>
      </c>
      <c r="H13" s="99">
        <f>SUM(H14,H20,H26,H34,H41,H47)</f>
        <v>1081572</v>
      </c>
      <c r="I13" s="99">
        <f>SUM(I14,I20,I26,I34,I41,I47)</f>
        <v>1081572</v>
      </c>
    </row>
    <row r="14" spans="1:9" ht="15" customHeight="1" x14ac:dyDescent="0.25">
      <c r="A14" s="154" t="s">
        <v>80</v>
      </c>
      <c r="B14" s="155"/>
      <c r="C14" s="156"/>
      <c r="D14" s="60" t="s">
        <v>79</v>
      </c>
      <c r="E14" s="98">
        <f>SUM(E15,E18)</f>
        <v>2582</v>
      </c>
      <c r="F14" s="98">
        <f>SUM(F15,F18)</f>
        <v>4300</v>
      </c>
      <c r="G14" s="98">
        <f>SUM(G15,G18)</f>
        <v>4000</v>
      </c>
      <c r="H14" s="98">
        <f>SUM(H15,H18)</f>
        <v>4000</v>
      </c>
      <c r="I14" s="98">
        <f>SUM(I15,I18)</f>
        <v>4000</v>
      </c>
    </row>
    <row r="15" spans="1:9" x14ac:dyDescent="0.25">
      <c r="A15" s="148">
        <v>3</v>
      </c>
      <c r="B15" s="149"/>
      <c r="C15" s="150"/>
      <c r="D15" s="54" t="s">
        <v>10</v>
      </c>
      <c r="E15" s="97">
        <f>SUM(E16:E17)</f>
        <v>1001</v>
      </c>
      <c r="F15" s="97">
        <f>SUM(F16:F17)</f>
        <v>2800</v>
      </c>
      <c r="G15" s="97">
        <f>SUM(G16:G17)</f>
        <v>2100</v>
      </c>
      <c r="H15" s="97">
        <f>SUM(H16:H17)</f>
        <v>2100</v>
      </c>
      <c r="I15" s="97">
        <f>SUM(I16:I17)</f>
        <v>2100</v>
      </c>
    </row>
    <row r="16" spans="1:9" x14ac:dyDescent="0.25">
      <c r="A16" s="145">
        <v>31</v>
      </c>
      <c r="B16" s="146"/>
      <c r="C16" s="147"/>
      <c r="D16" s="54" t="s">
        <v>11</v>
      </c>
      <c r="E16" s="97"/>
      <c r="F16" s="97"/>
      <c r="G16" s="97">
        <f>SUM([1]List2!H50)</f>
        <v>0</v>
      </c>
      <c r="H16" s="97"/>
      <c r="I16" s="97"/>
    </row>
    <row r="17" spans="1:9" x14ac:dyDescent="0.25">
      <c r="A17" s="145">
        <v>32</v>
      </c>
      <c r="B17" s="146"/>
      <c r="C17" s="147"/>
      <c r="D17" s="54" t="s">
        <v>21</v>
      </c>
      <c r="E17" s="97">
        <v>1001</v>
      </c>
      <c r="F17" s="97">
        <v>2800</v>
      </c>
      <c r="G17" s="97">
        <v>2100</v>
      </c>
      <c r="H17" s="97">
        <v>2100</v>
      </c>
      <c r="I17" s="97">
        <v>2100</v>
      </c>
    </row>
    <row r="18" spans="1:9" ht="25.5" x14ac:dyDescent="0.25">
      <c r="A18" s="148">
        <v>4</v>
      </c>
      <c r="B18" s="149"/>
      <c r="C18" s="150"/>
      <c r="D18" s="54" t="s">
        <v>12</v>
      </c>
      <c r="E18" s="97">
        <f>SUM(E19)</f>
        <v>1581</v>
      </c>
      <c r="F18" s="97">
        <f>SUM(F19)</f>
        <v>1500</v>
      </c>
      <c r="G18" s="97">
        <f>SUM(G19)</f>
        <v>1900</v>
      </c>
      <c r="H18" s="97">
        <f>H19</f>
        <v>1900</v>
      </c>
      <c r="I18" s="97">
        <f>SUM(I19)</f>
        <v>1900</v>
      </c>
    </row>
    <row r="19" spans="1:9" ht="25.5" x14ac:dyDescent="0.25">
      <c r="A19" s="145">
        <v>42</v>
      </c>
      <c r="B19" s="146"/>
      <c r="C19" s="147"/>
      <c r="D19" s="54" t="s">
        <v>29</v>
      </c>
      <c r="E19" s="97">
        <v>1581</v>
      </c>
      <c r="F19" s="97">
        <v>1500</v>
      </c>
      <c r="G19" s="97">
        <v>1900</v>
      </c>
      <c r="H19" s="97">
        <v>1900</v>
      </c>
      <c r="I19" s="97">
        <v>1900</v>
      </c>
    </row>
    <row r="20" spans="1:9" ht="15" customHeight="1" x14ac:dyDescent="0.25">
      <c r="A20" s="154" t="s">
        <v>78</v>
      </c>
      <c r="B20" s="155"/>
      <c r="C20" s="156"/>
      <c r="D20" s="60" t="s">
        <v>77</v>
      </c>
      <c r="E20" s="98">
        <f>SUM(E21,E24)</f>
        <v>3668</v>
      </c>
      <c r="F20" s="98">
        <f>SUM(F21,F24)</f>
        <v>2600</v>
      </c>
      <c r="G20" s="98">
        <f>SUM(G21,G24)</f>
        <v>3300</v>
      </c>
      <c r="H20" s="98">
        <f>SUM(H21,H24)</f>
        <v>3300</v>
      </c>
      <c r="I20" s="98">
        <f>SUM(I21,I24)</f>
        <v>3300</v>
      </c>
    </row>
    <row r="21" spans="1:9" x14ac:dyDescent="0.25">
      <c r="A21" s="148">
        <v>3</v>
      </c>
      <c r="B21" s="149"/>
      <c r="C21" s="150"/>
      <c r="D21" s="54" t="s">
        <v>10</v>
      </c>
      <c r="E21" s="97">
        <f>SUM(E22:E23)</f>
        <v>3668</v>
      </c>
      <c r="F21" s="97">
        <f>SUM(F22:F23)</f>
        <v>2400</v>
      </c>
      <c r="G21" s="97">
        <f>SUM(G22:G23)</f>
        <v>3200</v>
      </c>
      <c r="H21" s="97">
        <f>SUM(H22:H23)</f>
        <v>3200</v>
      </c>
      <c r="I21" s="97">
        <f>SUM(I22:I23)</f>
        <v>3200</v>
      </c>
    </row>
    <row r="22" spans="1:9" x14ac:dyDescent="0.25">
      <c r="A22" s="145">
        <v>31</v>
      </c>
      <c r="B22" s="146"/>
      <c r="C22" s="147"/>
      <c r="D22" s="54" t="s">
        <v>11</v>
      </c>
      <c r="E22" s="97"/>
      <c r="F22" s="97"/>
      <c r="G22" s="97"/>
      <c r="H22" s="97"/>
      <c r="I22" s="97"/>
    </row>
    <row r="23" spans="1:9" x14ac:dyDescent="0.25">
      <c r="A23" s="145">
        <v>32</v>
      </c>
      <c r="B23" s="146"/>
      <c r="C23" s="147"/>
      <c r="D23" s="54" t="s">
        <v>21</v>
      </c>
      <c r="E23" s="97">
        <v>3668</v>
      </c>
      <c r="F23" s="97">
        <v>2400</v>
      </c>
      <c r="G23" s="97">
        <v>3200</v>
      </c>
      <c r="H23" s="97">
        <v>3200</v>
      </c>
      <c r="I23" s="97">
        <v>3200</v>
      </c>
    </row>
    <row r="24" spans="1:9" ht="25.5" x14ac:dyDescent="0.25">
      <c r="A24" s="148">
        <v>4</v>
      </c>
      <c r="B24" s="149"/>
      <c r="C24" s="150"/>
      <c r="D24" s="54" t="s">
        <v>12</v>
      </c>
      <c r="E24" s="97">
        <f>SUM(E25)</f>
        <v>0</v>
      </c>
      <c r="F24" s="97">
        <f>SUM(F25)</f>
        <v>200</v>
      </c>
      <c r="G24" s="97">
        <f>SUM(G25)</f>
        <v>100</v>
      </c>
      <c r="H24" s="97">
        <f>SUM(H25)</f>
        <v>100</v>
      </c>
      <c r="I24" s="97">
        <f>SUM(I25)</f>
        <v>100</v>
      </c>
    </row>
    <row r="25" spans="1:9" ht="25.5" x14ac:dyDescent="0.25">
      <c r="A25" s="145">
        <v>42</v>
      </c>
      <c r="B25" s="146"/>
      <c r="C25" s="147"/>
      <c r="D25" s="54" t="s">
        <v>29</v>
      </c>
      <c r="E25" s="97">
        <v>0</v>
      </c>
      <c r="F25" s="97">
        <v>200</v>
      </c>
      <c r="G25" s="97">
        <v>100</v>
      </c>
      <c r="H25" s="97">
        <v>100</v>
      </c>
      <c r="I25" s="97">
        <v>100</v>
      </c>
    </row>
    <row r="26" spans="1:9" x14ac:dyDescent="0.25">
      <c r="A26" s="154" t="s">
        <v>74</v>
      </c>
      <c r="B26" s="155"/>
      <c r="C26" s="156"/>
      <c r="D26" s="60" t="s">
        <v>76</v>
      </c>
      <c r="E26" s="98">
        <f>SUM(E27,E32)</f>
        <v>16020</v>
      </c>
      <c r="F26" s="98">
        <f>SUM(F27,F32)</f>
        <v>28700</v>
      </c>
      <c r="G26" s="98">
        <f>SUM(G27,G32)</f>
        <v>27900</v>
      </c>
      <c r="H26" s="98">
        <f>SUM(H27,H32)</f>
        <v>27900</v>
      </c>
      <c r="I26" s="98">
        <f>SUM(I27,I32)</f>
        <v>27900</v>
      </c>
    </row>
    <row r="27" spans="1:9" x14ac:dyDescent="0.25">
      <c r="A27" s="148">
        <v>3</v>
      </c>
      <c r="B27" s="149"/>
      <c r="C27" s="150"/>
      <c r="D27" s="54" t="s">
        <v>10</v>
      </c>
      <c r="E27" s="97">
        <f>SUM(E28+E29+E30+E31)</f>
        <v>15660</v>
      </c>
      <c r="F27" s="97">
        <f>SUM(F28:F31)</f>
        <v>26700</v>
      </c>
      <c r="G27" s="97">
        <f>SUM(G28:G31)</f>
        <v>24900</v>
      </c>
      <c r="H27" s="97">
        <f>SUM(H28:H31)</f>
        <v>24900</v>
      </c>
      <c r="I27" s="97">
        <f>SUM(I28:I31)</f>
        <v>24900</v>
      </c>
    </row>
    <row r="28" spans="1:9" x14ac:dyDescent="0.25">
      <c r="A28" s="145">
        <v>31</v>
      </c>
      <c r="B28" s="146"/>
      <c r="C28" s="147"/>
      <c r="D28" s="54" t="s">
        <v>11</v>
      </c>
      <c r="E28" s="97"/>
      <c r="F28" s="97"/>
      <c r="G28" s="97">
        <v>0</v>
      </c>
      <c r="H28" s="97"/>
      <c r="I28" s="97"/>
    </row>
    <row r="29" spans="1:9" x14ac:dyDescent="0.25">
      <c r="A29" s="145">
        <v>32</v>
      </c>
      <c r="B29" s="146"/>
      <c r="C29" s="147"/>
      <c r="D29" s="54" t="s">
        <v>21</v>
      </c>
      <c r="E29" s="97">
        <v>448</v>
      </c>
      <c r="F29" s="97">
        <v>8200</v>
      </c>
      <c r="G29" s="97">
        <v>6400</v>
      </c>
      <c r="H29" s="97">
        <v>6400</v>
      </c>
      <c r="I29" s="97">
        <v>6400</v>
      </c>
    </row>
    <row r="30" spans="1:9" ht="38.25" x14ac:dyDescent="0.25">
      <c r="A30" s="55">
        <v>37</v>
      </c>
      <c r="B30" s="56"/>
      <c r="C30" s="57"/>
      <c r="D30" s="54" t="s">
        <v>75</v>
      </c>
      <c r="E30" s="97">
        <v>14730</v>
      </c>
      <c r="F30" s="97">
        <v>18000</v>
      </c>
      <c r="G30" s="97">
        <v>18000</v>
      </c>
      <c r="H30" s="97">
        <v>18000</v>
      </c>
      <c r="I30" s="97">
        <v>18000</v>
      </c>
    </row>
    <row r="31" spans="1:9" x14ac:dyDescent="0.25">
      <c r="A31" s="73">
        <v>38</v>
      </c>
      <c r="B31" s="74"/>
      <c r="C31" s="75"/>
      <c r="D31" s="72" t="s">
        <v>107</v>
      </c>
      <c r="E31" s="97">
        <v>482</v>
      </c>
      <c r="F31" s="97">
        <v>500</v>
      </c>
      <c r="G31" s="97">
        <v>500</v>
      </c>
      <c r="H31" s="97">
        <v>500</v>
      </c>
      <c r="I31" s="97">
        <v>500</v>
      </c>
    </row>
    <row r="32" spans="1:9" ht="25.5" x14ac:dyDescent="0.25">
      <c r="A32" s="148">
        <v>4</v>
      </c>
      <c r="B32" s="149"/>
      <c r="C32" s="150"/>
      <c r="D32" s="54" t="s">
        <v>12</v>
      </c>
      <c r="E32" s="97">
        <f>SUM(E33)</f>
        <v>360</v>
      </c>
      <c r="F32" s="97">
        <f>SUM(F33)</f>
        <v>2000</v>
      </c>
      <c r="G32" s="97">
        <f>SUM(G33)</f>
        <v>3000</v>
      </c>
      <c r="H32" s="97">
        <f>SUM(H33)</f>
        <v>3000</v>
      </c>
      <c r="I32" s="97">
        <f>SUM(I33)</f>
        <v>3000</v>
      </c>
    </row>
    <row r="33" spans="1:9" ht="25.5" x14ac:dyDescent="0.25">
      <c r="A33" s="145">
        <v>42</v>
      </c>
      <c r="B33" s="146"/>
      <c r="C33" s="147"/>
      <c r="D33" s="54" t="s">
        <v>29</v>
      </c>
      <c r="E33" s="97">
        <v>360</v>
      </c>
      <c r="F33" s="97">
        <v>2000</v>
      </c>
      <c r="G33" s="97">
        <v>3000</v>
      </c>
      <c r="H33" s="97">
        <v>3000</v>
      </c>
      <c r="I33" s="97">
        <v>3000</v>
      </c>
    </row>
    <row r="34" spans="1:9" x14ac:dyDescent="0.25">
      <c r="A34" s="154" t="s">
        <v>74</v>
      </c>
      <c r="B34" s="155"/>
      <c r="C34" s="156"/>
      <c r="D34" s="60" t="s">
        <v>73</v>
      </c>
      <c r="E34" s="98">
        <f>SUM(E35,E40)</f>
        <v>724530</v>
      </c>
      <c r="F34" s="98">
        <f>SUM(F35+F39)</f>
        <v>944359</v>
      </c>
      <c r="G34" s="98">
        <f>SUM(G35,G39)</f>
        <v>1042472</v>
      </c>
      <c r="H34" s="98">
        <f>SUM(H35,H39)</f>
        <v>1042472</v>
      </c>
      <c r="I34" s="98">
        <f>SUM(I35,I39)</f>
        <v>1042472</v>
      </c>
    </row>
    <row r="35" spans="1:9" x14ac:dyDescent="0.25">
      <c r="A35" s="148">
        <v>3</v>
      </c>
      <c r="B35" s="149"/>
      <c r="C35" s="150"/>
      <c r="D35" s="54" t="s">
        <v>10</v>
      </c>
      <c r="E35" s="97">
        <f>SUM(E36:E38)</f>
        <v>724530</v>
      </c>
      <c r="F35" s="97">
        <f>SUM(F36:F38)</f>
        <v>944359</v>
      </c>
      <c r="G35" s="97">
        <f>SUM(G36:G38)</f>
        <v>1042472</v>
      </c>
      <c r="H35" s="97">
        <f>SUM(H36:H38)</f>
        <v>1042472</v>
      </c>
      <c r="I35" s="97">
        <f>SUM(I36:I38)</f>
        <v>1042472</v>
      </c>
    </row>
    <row r="36" spans="1:9" x14ac:dyDescent="0.25">
      <c r="A36" s="145">
        <v>31</v>
      </c>
      <c r="B36" s="146"/>
      <c r="C36" s="147"/>
      <c r="D36" s="54" t="s">
        <v>11</v>
      </c>
      <c r="E36" s="97">
        <v>691564</v>
      </c>
      <c r="F36" s="97">
        <v>907259</v>
      </c>
      <c r="G36" s="97">
        <v>1001872</v>
      </c>
      <c r="H36" s="97">
        <v>1001872</v>
      </c>
      <c r="I36" s="97">
        <v>1001872</v>
      </c>
    </row>
    <row r="37" spans="1:9" x14ac:dyDescent="0.25">
      <c r="A37" s="145">
        <v>32</v>
      </c>
      <c r="B37" s="146"/>
      <c r="C37" s="147"/>
      <c r="D37" s="54" t="s">
        <v>21</v>
      </c>
      <c r="E37" s="97">
        <v>32966</v>
      </c>
      <c r="F37" s="97">
        <v>37000</v>
      </c>
      <c r="G37" s="97">
        <v>40500</v>
      </c>
      <c r="H37" s="97">
        <v>40500</v>
      </c>
      <c r="I37" s="97">
        <v>40500</v>
      </c>
    </row>
    <row r="38" spans="1:9" x14ac:dyDescent="0.25">
      <c r="A38" s="55">
        <v>34</v>
      </c>
      <c r="B38" s="56"/>
      <c r="C38" s="57"/>
      <c r="D38" s="54" t="s">
        <v>72</v>
      </c>
      <c r="E38" s="97">
        <v>0</v>
      </c>
      <c r="F38" s="97">
        <v>100</v>
      </c>
      <c r="G38" s="97">
        <v>100</v>
      </c>
      <c r="H38" s="97">
        <v>100</v>
      </c>
      <c r="I38" s="97">
        <v>100</v>
      </c>
    </row>
    <row r="39" spans="1:9" ht="25.5" x14ac:dyDescent="0.25">
      <c r="A39" s="148">
        <v>4</v>
      </c>
      <c r="B39" s="149"/>
      <c r="C39" s="150"/>
      <c r="D39" s="54" t="s">
        <v>12</v>
      </c>
      <c r="E39" s="97">
        <f>SUM(E40)</f>
        <v>0</v>
      </c>
      <c r="F39" s="97">
        <f>SUM(F40)</f>
        <v>0</v>
      </c>
      <c r="G39" s="97">
        <f>SUM(G40)</f>
        <v>0</v>
      </c>
      <c r="H39" s="97">
        <f>SUM(H40)</f>
        <v>0</v>
      </c>
      <c r="I39" s="97">
        <f>SUM(I40)</f>
        <v>0</v>
      </c>
    </row>
    <row r="40" spans="1:9" ht="25.5" x14ac:dyDescent="0.25">
      <c r="A40" s="145">
        <v>42</v>
      </c>
      <c r="B40" s="146"/>
      <c r="C40" s="147"/>
      <c r="D40" s="54" t="s">
        <v>29</v>
      </c>
      <c r="E40" s="8"/>
      <c r="F40" s="8"/>
      <c r="G40" s="8"/>
      <c r="H40" s="8"/>
      <c r="I40" s="8"/>
    </row>
    <row r="41" spans="1:9" x14ac:dyDescent="0.25">
      <c r="A41" s="154" t="s">
        <v>71</v>
      </c>
      <c r="B41" s="155"/>
      <c r="C41" s="156"/>
      <c r="D41" s="60" t="s">
        <v>70</v>
      </c>
      <c r="E41" s="98">
        <f>SUM(E42,E45)</f>
        <v>1009</v>
      </c>
      <c r="F41" s="98">
        <f>SUM(F42,F45)</f>
        <v>3600</v>
      </c>
      <c r="G41" s="98">
        <f>SUM(G42,G45)</f>
        <v>3900</v>
      </c>
      <c r="H41" s="98">
        <f>SUM(H42,H45)</f>
        <v>3900</v>
      </c>
      <c r="I41" s="98">
        <f>SUM(I42,I45)</f>
        <v>3900</v>
      </c>
    </row>
    <row r="42" spans="1:9" x14ac:dyDescent="0.25">
      <c r="A42" s="148">
        <v>3</v>
      </c>
      <c r="B42" s="149"/>
      <c r="C42" s="150"/>
      <c r="D42" s="54" t="s">
        <v>10</v>
      </c>
      <c r="E42" s="97">
        <f>SUM(E43:E44)</f>
        <v>0</v>
      </c>
      <c r="F42" s="97">
        <f>SUM(F43:F44)</f>
        <v>3300</v>
      </c>
      <c r="G42" s="97">
        <f>SUM(G43:G44)</f>
        <v>3300</v>
      </c>
      <c r="H42" s="97">
        <f>SUM(H43:H44)</f>
        <v>3300</v>
      </c>
      <c r="I42" s="97">
        <f>SUM(I43:I44)</f>
        <v>3300</v>
      </c>
    </row>
    <row r="43" spans="1:9" x14ac:dyDescent="0.25">
      <c r="A43" s="145">
        <v>31</v>
      </c>
      <c r="B43" s="146"/>
      <c r="C43" s="147"/>
      <c r="D43" s="54" t="s">
        <v>11</v>
      </c>
      <c r="E43" s="97"/>
      <c r="F43" s="97"/>
      <c r="G43" s="97"/>
      <c r="H43" s="97"/>
      <c r="I43" s="97"/>
    </row>
    <row r="44" spans="1:9" x14ac:dyDescent="0.25">
      <c r="A44" s="145">
        <v>32</v>
      </c>
      <c r="B44" s="146"/>
      <c r="C44" s="147"/>
      <c r="D44" s="54" t="s">
        <v>21</v>
      </c>
      <c r="E44" s="97">
        <v>0</v>
      </c>
      <c r="F44" s="97">
        <v>3300</v>
      </c>
      <c r="G44" s="97">
        <v>3300</v>
      </c>
      <c r="H44" s="97">
        <v>3300</v>
      </c>
      <c r="I44" s="97">
        <v>3300</v>
      </c>
    </row>
    <row r="45" spans="1:9" ht="25.5" x14ac:dyDescent="0.25">
      <c r="A45" s="148">
        <v>4</v>
      </c>
      <c r="B45" s="149"/>
      <c r="C45" s="150"/>
      <c r="D45" s="54" t="s">
        <v>12</v>
      </c>
      <c r="E45" s="97">
        <f>SUM(E46)</f>
        <v>1009</v>
      </c>
      <c r="F45" s="97">
        <f>SUM(F46)</f>
        <v>300</v>
      </c>
      <c r="G45" s="97">
        <f>SUM(G46)</f>
        <v>600</v>
      </c>
      <c r="H45" s="97">
        <f>SUM(H46)</f>
        <v>600</v>
      </c>
      <c r="I45" s="97">
        <f>SUM(I46)</f>
        <v>600</v>
      </c>
    </row>
    <row r="46" spans="1:9" ht="25.5" x14ac:dyDescent="0.25">
      <c r="A46" s="145">
        <v>42</v>
      </c>
      <c r="B46" s="146"/>
      <c r="C46" s="147"/>
      <c r="D46" s="54" t="s">
        <v>29</v>
      </c>
      <c r="E46" s="97">
        <v>1009</v>
      </c>
      <c r="F46" s="97">
        <v>300</v>
      </c>
      <c r="G46" s="97">
        <v>600</v>
      </c>
      <c r="H46" s="97">
        <v>600</v>
      </c>
      <c r="I46" s="97">
        <v>600</v>
      </c>
    </row>
    <row r="47" spans="1:9" ht="25.5" x14ac:dyDescent="0.25">
      <c r="A47" s="154" t="s">
        <v>69</v>
      </c>
      <c r="B47" s="155"/>
      <c r="C47" s="156"/>
      <c r="D47" s="60" t="s">
        <v>68</v>
      </c>
      <c r="E47" s="59">
        <f>SUM(E48,E51)</f>
        <v>0</v>
      </c>
      <c r="F47" s="59">
        <f>SUM(F48,F51)</f>
        <v>0</v>
      </c>
      <c r="G47" s="59">
        <f>SUM(G48,G51)</f>
        <v>0</v>
      </c>
      <c r="H47" s="59">
        <f>SUM(H48,H51)</f>
        <v>0</v>
      </c>
      <c r="I47" s="59">
        <f>SUM(I48,I51)</f>
        <v>0</v>
      </c>
    </row>
    <row r="48" spans="1:9" x14ac:dyDescent="0.25">
      <c r="A48" s="148">
        <v>3</v>
      </c>
      <c r="B48" s="149"/>
      <c r="C48" s="150"/>
      <c r="D48" s="54" t="s">
        <v>10</v>
      </c>
      <c r="E48" s="8">
        <f>SUM(E49:E50)</f>
        <v>0</v>
      </c>
      <c r="F48" s="8">
        <f>SUM(F49:F50)</f>
        <v>0</v>
      </c>
      <c r="G48" s="8">
        <f>SUM(G49:G50)</f>
        <v>0</v>
      </c>
      <c r="H48" s="8">
        <f>SUM(H49:H50)</f>
        <v>0</v>
      </c>
      <c r="I48" s="8">
        <f>SUM(I49:I50)</f>
        <v>0</v>
      </c>
    </row>
    <row r="49" spans="1:9" x14ac:dyDescent="0.25">
      <c r="A49" s="145">
        <v>31</v>
      </c>
      <c r="B49" s="146"/>
      <c r="C49" s="147"/>
      <c r="D49" s="54" t="s">
        <v>11</v>
      </c>
      <c r="E49" s="8"/>
      <c r="F49" s="8"/>
      <c r="G49" s="8"/>
      <c r="H49" s="8"/>
      <c r="I49" s="8"/>
    </row>
    <row r="50" spans="1:9" x14ac:dyDescent="0.25">
      <c r="A50" s="145">
        <v>32</v>
      </c>
      <c r="B50" s="146"/>
      <c r="C50" s="147"/>
      <c r="D50" s="54" t="s">
        <v>21</v>
      </c>
      <c r="E50" s="8"/>
      <c r="F50" s="8"/>
      <c r="G50" s="8">
        <f>SUM([1]List2!H156)</f>
        <v>0</v>
      </c>
      <c r="H50" s="8"/>
      <c r="I50" s="8"/>
    </row>
    <row r="51" spans="1:9" ht="25.5" x14ac:dyDescent="0.25">
      <c r="A51" s="148">
        <v>4</v>
      </c>
      <c r="B51" s="149"/>
      <c r="C51" s="150"/>
      <c r="D51" s="54" t="s">
        <v>12</v>
      </c>
      <c r="E51" s="8">
        <f>SUM(E52)</f>
        <v>0</v>
      </c>
      <c r="F51" s="8">
        <f>SUM(F52)</f>
        <v>0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x14ac:dyDescent="0.25">
      <c r="A52" s="145">
        <v>42</v>
      </c>
      <c r="B52" s="146"/>
      <c r="C52" s="147"/>
      <c r="D52" s="54" t="s">
        <v>29</v>
      </c>
      <c r="E52" s="8"/>
      <c r="F52" s="8"/>
      <c r="G52" s="8"/>
      <c r="H52" s="8"/>
      <c r="I52" s="8"/>
    </row>
    <row r="53" spans="1:9" x14ac:dyDescent="0.25">
      <c r="A53" s="151" t="s">
        <v>67</v>
      </c>
      <c r="B53" s="152"/>
      <c r="C53" s="153"/>
      <c r="D53" s="66" t="s">
        <v>66</v>
      </c>
      <c r="E53" s="67">
        <f>SUM(E54+E57)</f>
        <v>3088</v>
      </c>
      <c r="F53" s="67">
        <f>F54+F57</f>
        <v>0</v>
      </c>
      <c r="G53" s="67">
        <f>SUM(G54)</f>
        <v>0</v>
      </c>
      <c r="H53" s="67">
        <f>SUM(H54)</f>
        <v>0</v>
      </c>
      <c r="I53" s="67">
        <f>SUM(I54)</f>
        <v>0</v>
      </c>
    </row>
    <row r="54" spans="1:9" x14ac:dyDescent="0.25">
      <c r="A54" s="154" t="s">
        <v>114</v>
      </c>
      <c r="B54" s="155"/>
      <c r="C54" s="156"/>
      <c r="D54" s="60" t="s">
        <v>113</v>
      </c>
      <c r="E54" s="59">
        <f>E55</f>
        <v>151</v>
      </c>
      <c r="F54" s="59">
        <f>SUM(F59:F60)</f>
        <v>0</v>
      </c>
      <c r="G54" s="59">
        <f>SUM(G59:G60)</f>
        <v>0</v>
      </c>
      <c r="H54" s="59">
        <f>SUM(H59:H60)</f>
        <v>0</v>
      </c>
      <c r="I54" s="59">
        <f>SUM(I59:I60)</f>
        <v>0</v>
      </c>
    </row>
    <row r="55" spans="1:9" x14ac:dyDescent="0.25">
      <c r="A55" s="82">
        <v>3</v>
      </c>
      <c r="B55" s="83"/>
      <c r="C55" s="84"/>
      <c r="D55" s="77" t="s">
        <v>10</v>
      </c>
      <c r="E55" s="8">
        <v>151</v>
      </c>
      <c r="F55" s="8"/>
      <c r="G55" s="8"/>
      <c r="H55" s="8"/>
      <c r="I55" s="8"/>
    </row>
    <row r="56" spans="1:9" x14ac:dyDescent="0.25">
      <c r="A56" s="82">
        <v>31</v>
      </c>
      <c r="B56" s="83"/>
      <c r="C56" s="84"/>
      <c r="D56" s="77" t="s">
        <v>11</v>
      </c>
      <c r="E56" s="97">
        <v>151</v>
      </c>
      <c r="F56" s="97"/>
      <c r="G56" s="97"/>
      <c r="H56" s="97"/>
      <c r="I56" s="97"/>
    </row>
    <row r="57" spans="1:9" ht="15" customHeight="1" x14ac:dyDescent="0.25">
      <c r="A57" s="169" t="s">
        <v>59</v>
      </c>
      <c r="B57" s="170"/>
      <c r="C57" s="171"/>
      <c r="D57" s="76" t="s">
        <v>112</v>
      </c>
      <c r="E57" s="59">
        <f>E58</f>
        <v>2937</v>
      </c>
      <c r="F57" s="59">
        <f>SUM(F58:F60)</f>
        <v>0</v>
      </c>
      <c r="G57" s="59">
        <v>0</v>
      </c>
      <c r="H57" s="59">
        <v>0</v>
      </c>
      <c r="I57" s="59">
        <v>0</v>
      </c>
    </row>
    <row r="58" spans="1:9" x14ac:dyDescent="0.25">
      <c r="A58" s="148">
        <v>3</v>
      </c>
      <c r="B58" s="149"/>
      <c r="C58" s="150"/>
      <c r="D58" s="54" t="s">
        <v>10</v>
      </c>
      <c r="E58" s="8">
        <f>SUM(E59:E60)</f>
        <v>2937</v>
      </c>
      <c r="F58" s="8">
        <f>SUM(F59:F60)</f>
        <v>0</v>
      </c>
      <c r="G58" s="8"/>
      <c r="H58" s="8"/>
      <c r="I58" s="8"/>
    </row>
    <row r="59" spans="1:9" x14ac:dyDescent="0.25">
      <c r="A59" s="145">
        <v>31</v>
      </c>
      <c r="B59" s="146"/>
      <c r="C59" s="147"/>
      <c r="D59" s="54" t="s">
        <v>11</v>
      </c>
      <c r="E59" s="97">
        <v>2911</v>
      </c>
      <c r="F59" s="97">
        <v>0</v>
      </c>
      <c r="G59" s="97">
        <v>0</v>
      </c>
      <c r="H59" s="97">
        <v>0</v>
      </c>
      <c r="I59" s="97">
        <v>0</v>
      </c>
    </row>
    <row r="60" spans="1:9" x14ac:dyDescent="0.25">
      <c r="A60" s="145">
        <v>32</v>
      </c>
      <c r="B60" s="146"/>
      <c r="C60" s="147"/>
      <c r="D60" s="54" t="s">
        <v>21</v>
      </c>
      <c r="E60" s="97">
        <v>26</v>
      </c>
      <c r="F60" s="97">
        <v>0</v>
      </c>
      <c r="G60" s="97">
        <v>0</v>
      </c>
      <c r="H60" s="97">
        <v>0</v>
      </c>
      <c r="I60" s="97">
        <v>0</v>
      </c>
    </row>
    <row r="61" spans="1:9" ht="38.25" x14ac:dyDescent="0.25">
      <c r="A61" s="151" t="s">
        <v>65</v>
      </c>
      <c r="B61" s="152"/>
      <c r="C61" s="153"/>
      <c r="D61" s="66" t="s">
        <v>64</v>
      </c>
      <c r="E61" s="67">
        <f t="shared" ref="E61:I62" si="1">SUM(E62)</f>
        <v>3189</v>
      </c>
      <c r="F61" s="67">
        <f t="shared" si="1"/>
        <v>0</v>
      </c>
      <c r="G61" s="67">
        <f t="shared" si="1"/>
        <v>0</v>
      </c>
      <c r="H61" s="67">
        <f t="shared" si="1"/>
        <v>0</v>
      </c>
      <c r="I61" s="67">
        <f t="shared" si="1"/>
        <v>0</v>
      </c>
    </row>
    <row r="62" spans="1:9" x14ac:dyDescent="0.25">
      <c r="A62" s="154" t="s">
        <v>59</v>
      </c>
      <c r="B62" s="155"/>
      <c r="C62" s="156"/>
      <c r="D62" s="60" t="s">
        <v>58</v>
      </c>
      <c r="E62" s="59">
        <f t="shared" si="1"/>
        <v>3189</v>
      </c>
      <c r="F62" s="59">
        <f t="shared" si="1"/>
        <v>0</v>
      </c>
      <c r="G62" s="59">
        <f t="shared" si="1"/>
        <v>0</v>
      </c>
      <c r="H62" s="59">
        <f t="shared" si="1"/>
        <v>0</v>
      </c>
      <c r="I62" s="59">
        <f t="shared" si="1"/>
        <v>0</v>
      </c>
    </row>
    <row r="63" spans="1:9" x14ac:dyDescent="0.25">
      <c r="A63" s="148">
        <v>3</v>
      </c>
      <c r="B63" s="149"/>
      <c r="C63" s="150"/>
      <c r="D63" s="54" t="s">
        <v>10</v>
      </c>
      <c r="E63" s="8">
        <f>SUM(E64:E65)</f>
        <v>3189</v>
      </c>
      <c r="F63" s="8">
        <v>0</v>
      </c>
      <c r="G63" s="8">
        <f>SUM(G64:G65)</f>
        <v>0</v>
      </c>
      <c r="H63" s="8">
        <f>SUM(H64:H65)</f>
        <v>0</v>
      </c>
      <c r="I63" s="8">
        <f>SUM(I64:I65)</f>
        <v>0</v>
      </c>
    </row>
    <row r="64" spans="1:9" x14ac:dyDescent="0.25">
      <c r="A64" s="145">
        <v>31</v>
      </c>
      <c r="B64" s="146"/>
      <c r="C64" s="147"/>
      <c r="D64" s="54" t="s">
        <v>11</v>
      </c>
      <c r="E64" s="97"/>
      <c r="F64" s="97"/>
      <c r="G64" s="97"/>
      <c r="H64" s="97"/>
      <c r="I64" s="97"/>
    </row>
    <row r="65" spans="1:9" x14ac:dyDescent="0.25">
      <c r="A65" s="145">
        <v>32</v>
      </c>
      <c r="B65" s="146"/>
      <c r="C65" s="147"/>
      <c r="D65" s="54" t="s">
        <v>21</v>
      </c>
      <c r="E65" s="97">
        <v>3189</v>
      </c>
      <c r="F65" s="97">
        <v>0</v>
      </c>
      <c r="G65" s="97">
        <v>0</v>
      </c>
      <c r="H65" s="97">
        <v>0</v>
      </c>
      <c r="I65" s="97">
        <v>0</v>
      </c>
    </row>
    <row r="66" spans="1:9" x14ac:dyDescent="0.25">
      <c r="A66" s="151" t="s">
        <v>63</v>
      </c>
      <c r="B66" s="152"/>
      <c r="C66" s="153"/>
      <c r="D66" s="66" t="s">
        <v>62</v>
      </c>
      <c r="E66" s="99">
        <f t="shared" ref="E66:I67" si="2">SUM(E67)</f>
        <v>1072</v>
      </c>
      <c r="F66" s="99">
        <f t="shared" si="2"/>
        <v>1800</v>
      </c>
      <c r="G66" s="99">
        <f t="shared" si="2"/>
        <v>1800</v>
      </c>
      <c r="H66" s="99">
        <f t="shared" si="2"/>
        <v>1800</v>
      </c>
      <c r="I66" s="99">
        <f t="shared" si="2"/>
        <v>1800</v>
      </c>
    </row>
    <row r="67" spans="1:9" x14ac:dyDescent="0.25">
      <c r="A67" s="154" t="s">
        <v>59</v>
      </c>
      <c r="B67" s="155"/>
      <c r="C67" s="156"/>
      <c r="D67" s="60" t="s">
        <v>58</v>
      </c>
      <c r="E67" s="98">
        <f t="shared" si="2"/>
        <v>1072</v>
      </c>
      <c r="F67" s="98">
        <f t="shared" si="2"/>
        <v>1800</v>
      </c>
      <c r="G67" s="98">
        <f t="shared" si="2"/>
        <v>1800</v>
      </c>
      <c r="H67" s="98">
        <f t="shared" si="2"/>
        <v>1800</v>
      </c>
      <c r="I67" s="98">
        <f t="shared" si="2"/>
        <v>1800</v>
      </c>
    </row>
    <row r="68" spans="1:9" x14ac:dyDescent="0.25">
      <c r="A68" s="148">
        <v>3</v>
      </c>
      <c r="B68" s="149"/>
      <c r="C68" s="150"/>
      <c r="D68" s="54" t="s">
        <v>10</v>
      </c>
      <c r="E68" s="97">
        <f>SUM(E69:E70)</f>
        <v>1072</v>
      </c>
      <c r="F68" s="97">
        <f>SUM(F69:F70)</f>
        <v>1800</v>
      </c>
      <c r="G68" s="97">
        <f>SUM(G69:G70)</f>
        <v>1800</v>
      </c>
      <c r="H68" s="97">
        <f>SUM(H69:H70)</f>
        <v>1800</v>
      </c>
      <c r="I68" s="97">
        <f>SUM(I69:I70)</f>
        <v>1800</v>
      </c>
    </row>
    <row r="69" spans="1:9" x14ac:dyDescent="0.25">
      <c r="A69" s="145">
        <v>31</v>
      </c>
      <c r="B69" s="146"/>
      <c r="C69" s="147"/>
      <c r="D69" s="54" t="s">
        <v>11</v>
      </c>
      <c r="E69" s="97"/>
      <c r="F69" s="97"/>
      <c r="G69" s="97"/>
      <c r="H69" s="97"/>
      <c r="I69" s="97"/>
    </row>
    <row r="70" spans="1:9" x14ac:dyDescent="0.25">
      <c r="A70" s="145">
        <v>32</v>
      </c>
      <c r="B70" s="146"/>
      <c r="C70" s="147"/>
      <c r="D70" s="54" t="s">
        <v>21</v>
      </c>
      <c r="E70" s="97">
        <v>1072</v>
      </c>
      <c r="F70" s="97">
        <v>1800</v>
      </c>
      <c r="G70" s="97">
        <v>1800</v>
      </c>
      <c r="H70" s="97">
        <v>1800</v>
      </c>
      <c r="I70" s="97">
        <v>1800</v>
      </c>
    </row>
    <row r="71" spans="1:9" x14ac:dyDescent="0.25">
      <c r="A71" s="151" t="s">
        <v>61</v>
      </c>
      <c r="B71" s="152"/>
      <c r="C71" s="153"/>
      <c r="D71" s="66" t="s">
        <v>60</v>
      </c>
      <c r="E71" s="99">
        <f t="shared" ref="E71:I72" si="3">SUM(E72)</f>
        <v>96</v>
      </c>
      <c r="F71" s="99">
        <f t="shared" si="3"/>
        <v>110</v>
      </c>
      <c r="G71" s="99">
        <f t="shared" si="3"/>
        <v>110</v>
      </c>
      <c r="H71" s="99">
        <f t="shared" si="3"/>
        <v>110</v>
      </c>
      <c r="I71" s="99">
        <f t="shared" si="3"/>
        <v>110</v>
      </c>
    </row>
    <row r="72" spans="1:9" x14ac:dyDescent="0.25">
      <c r="A72" s="154" t="s">
        <v>59</v>
      </c>
      <c r="B72" s="155"/>
      <c r="C72" s="156"/>
      <c r="D72" s="60" t="s">
        <v>58</v>
      </c>
      <c r="E72" s="98">
        <f t="shared" si="3"/>
        <v>96</v>
      </c>
      <c r="F72" s="98">
        <f t="shared" si="3"/>
        <v>110</v>
      </c>
      <c r="G72" s="98">
        <f t="shared" si="3"/>
        <v>110</v>
      </c>
      <c r="H72" s="98">
        <f t="shared" si="3"/>
        <v>110</v>
      </c>
      <c r="I72" s="98">
        <f t="shared" si="3"/>
        <v>110</v>
      </c>
    </row>
    <row r="73" spans="1:9" x14ac:dyDescent="0.25">
      <c r="A73" s="148">
        <v>3</v>
      </c>
      <c r="B73" s="149"/>
      <c r="C73" s="150"/>
      <c r="D73" s="54" t="s">
        <v>10</v>
      </c>
      <c r="E73" s="97">
        <f>SUM(E74:E75)</f>
        <v>96</v>
      </c>
      <c r="F73" s="97">
        <f>SUM(F74:F75)</f>
        <v>110</v>
      </c>
      <c r="G73" s="97">
        <f>SUM(G74:G75)</f>
        <v>110</v>
      </c>
      <c r="H73" s="97">
        <f>SUM(H74:H75)</f>
        <v>110</v>
      </c>
      <c r="I73" s="97">
        <f>SUM(I74:I75)</f>
        <v>110</v>
      </c>
    </row>
    <row r="74" spans="1:9" x14ac:dyDescent="0.25">
      <c r="A74" s="145">
        <v>31</v>
      </c>
      <c r="B74" s="146"/>
      <c r="C74" s="147"/>
      <c r="D74" s="54" t="s">
        <v>11</v>
      </c>
      <c r="E74" s="97"/>
      <c r="F74" s="97"/>
      <c r="G74" s="97"/>
      <c r="H74" s="97"/>
      <c r="I74" s="97"/>
    </row>
    <row r="75" spans="1:9" x14ac:dyDescent="0.25">
      <c r="A75" s="63">
        <v>32</v>
      </c>
      <c r="B75" s="64"/>
      <c r="C75" s="65"/>
      <c r="D75" s="62" t="s">
        <v>21</v>
      </c>
      <c r="E75" s="97">
        <v>96</v>
      </c>
      <c r="F75" s="97">
        <v>110</v>
      </c>
      <c r="G75" s="97">
        <v>110</v>
      </c>
      <c r="H75" s="97">
        <v>110</v>
      </c>
      <c r="I75" s="97">
        <v>110</v>
      </c>
    </row>
    <row r="76" spans="1:9" ht="25.5" x14ac:dyDescent="0.25">
      <c r="A76" s="157" t="s">
        <v>91</v>
      </c>
      <c r="B76" s="158"/>
      <c r="C76" s="159"/>
      <c r="D76" s="66" t="s">
        <v>92</v>
      </c>
      <c r="E76" s="99">
        <f>SUM(E77)</f>
        <v>37041</v>
      </c>
      <c r="F76" s="99">
        <f>SUM(F77)</f>
        <v>45000</v>
      </c>
      <c r="G76" s="99">
        <f t="shared" ref="G76:I77" si="4">SUM(G77)</f>
        <v>45000</v>
      </c>
      <c r="H76" s="99">
        <f t="shared" si="4"/>
        <v>45000</v>
      </c>
      <c r="I76" s="99">
        <f t="shared" si="4"/>
        <v>45000</v>
      </c>
    </row>
    <row r="77" spans="1:9" x14ac:dyDescent="0.25">
      <c r="A77" s="160" t="s">
        <v>93</v>
      </c>
      <c r="B77" s="161"/>
      <c r="C77" s="162"/>
      <c r="D77" s="61" t="s">
        <v>94</v>
      </c>
      <c r="E77" s="98">
        <f>SUM(E78)</f>
        <v>37041</v>
      </c>
      <c r="F77" s="98">
        <f>F78</f>
        <v>45000</v>
      </c>
      <c r="G77" s="98">
        <f t="shared" si="4"/>
        <v>45000</v>
      </c>
      <c r="H77" s="98">
        <f t="shared" si="4"/>
        <v>45000</v>
      </c>
      <c r="I77" s="98">
        <f t="shared" si="4"/>
        <v>45000</v>
      </c>
    </row>
    <row r="78" spans="1:9" x14ac:dyDescent="0.25">
      <c r="A78" s="63">
        <v>3</v>
      </c>
      <c r="B78" s="64"/>
      <c r="C78" s="65"/>
      <c r="D78" s="62" t="s">
        <v>10</v>
      </c>
      <c r="E78" s="97">
        <f>SUM(E79)</f>
        <v>37041</v>
      </c>
      <c r="F78" s="97">
        <f>SUM(F79)</f>
        <v>45000</v>
      </c>
      <c r="G78" s="97">
        <f>G79</f>
        <v>45000</v>
      </c>
      <c r="H78" s="97">
        <f>H79</f>
        <v>45000</v>
      </c>
      <c r="I78" s="97">
        <f>I79</f>
        <v>45000</v>
      </c>
    </row>
    <row r="79" spans="1:9" x14ac:dyDescent="0.25">
      <c r="A79" s="85">
        <v>32</v>
      </c>
      <c r="B79" s="86"/>
      <c r="C79" s="87"/>
      <c r="D79" s="88" t="s">
        <v>21</v>
      </c>
      <c r="E79" s="97">
        <v>37041</v>
      </c>
      <c r="F79" s="97">
        <v>45000</v>
      </c>
      <c r="G79" s="97">
        <v>45000</v>
      </c>
      <c r="H79" s="97">
        <v>45000</v>
      </c>
      <c r="I79" s="97">
        <v>45000</v>
      </c>
    </row>
    <row r="80" spans="1:9" x14ac:dyDescent="0.25">
      <c r="A80" s="163" t="s">
        <v>115</v>
      </c>
      <c r="B80" s="164"/>
      <c r="C80" s="165"/>
      <c r="D80" s="89" t="s">
        <v>120</v>
      </c>
      <c r="E80" s="100">
        <f>SUM(E81+E85)</f>
        <v>2602</v>
      </c>
      <c r="F80" s="100">
        <f>F81+F85</f>
        <v>3917</v>
      </c>
      <c r="G80" s="100"/>
      <c r="H80" s="100"/>
      <c r="I80" s="100"/>
    </row>
    <row r="81" spans="1:9" x14ac:dyDescent="0.25">
      <c r="A81" s="166" t="s">
        <v>116</v>
      </c>
      <c r="B81" s="167"/>
      <c r="C81" s="168"/>
      <c r="D81" s="90" t="s">
        <v>113</v>
      </c>
      <c r="E81" s="98">
        <f>SUM(E82)</f>
        <v>0</v>
      </c>
      <c r="F81" s="98">
        <f>SUM(F82:F84)</f>
        <v>2082</v>
      </c>
      <c r="G81" s="98"/>
      <c r="H81" s="98"/>
      <c r="I81" s="98"/>
    </row>
    <row r="82" spans="1:9" x14ac:dyDescent="0.25">
      <c r="A82" s="78">
        <v>3</v>
      </c>
      <c r="B82" s="79"/>
      <c r="C82" s="80"/>
      <c r="D82" s="77" t="s">
        <v>10</v>
      </c>
      <c r="E82" s="97">
        <f>SUM(E83:E84)</f>
        <v>0</v>
      </c>
      <c r="F82" s="97">
        <v>0</v>
      </c>
      <c r="G82" s="97">
        <f>G83</f>
        <v>0</v>
      </c>
      <c r="H82" s="97">
        <f>H83</f>
        <v>0</v>
      </c>
      <c r="I82" s="97">
        <f>SUM(I83:I84)</f>
        <v>0</v>
      </c>
    </row>
    <row r="83" spans="1:9" x14ac:dyDescent="0.25">
      <c r="A83" s="78">
        <v>31</v>
      </c>
      <c r="B83" s="79"/>
      <c r="C83" s="80"/>
      <c r="D83" s="77" t="s">
        <v>11</v>
      </c>
      <c r="E83" s="97">
        <v>0</v>
      </c>
      <c r="F83" s="97">
        <v>2082</v>
      </c>
      <c r="G83" s="97">
        <v>0</v>
      </c>
      <c r="H83" s="97">
        <v>0</v>
      </c>
      <c r="I83" s="97">
        <v>0</v>
      </c>
    </row>
    <row r="84" spans="1:9" x14ac:dyDescent="0.25">
      <c r="A84" s="78">
        <v>32</v>
      </c>
      <c r="B84" s="79"/>
      <c r="C84" s="80"/>
      <c r="D84" s="77" t="s">
        <v>21</v>
      </c>
      <c r="E84" s="97">
        <v>0</v>
      </c>
      <c r="F84" s="97">
        <v>0</v>
      </c>
      <c r="G84" s="97">
        <v>0</v>
      </c>
      <c r="H84" s="97">
        <v>0</v>
      </c>
      <c r="I84" s="97">
        <v>0</v>
      </c>
    </row>
    <row r="85" spans="1:9" x14ac:dyDescent="0.25">
      <c r="A85" s="166" t="s">
        <v>117</v>
      </c>
      <c r="B85" s="167"/>
      <c r="C85" s="168"/>
      <c r="D85" s="91" t="s">
        <v>118</v>
      </c>
      <c r="E85" s="98">
        <f>SUM(E86)</f>
        <v>2602</v>
      </c>
      <c r="F85" s="98">
        <f>F86</f>
        <v>1835</v>
      </c>
      <c r="G85" s="98"/>
      <c r="H85" s="98"/>
      <c r="I85" s="98"/>
    </row>
    <row r="86" spans="1:9" x14ac:dyDescent="0.25">
      <c r="A86" s="78">
        <v>3</v>
      </c>
      <c r="B86" s="79"/>
      <c r="C86" s="80"/>
      <c r="D86" s="77" t="s">
        <v>10</v>
      </c>
      <c r="E86" s="97">
        <f>SUM(E87:E88)</f>
        <v>2602</v>
      </c>
      <c r="F86" s="97">
        <f>SUM(F87:F88)</f>
        <v>1835</v>
      </c>
      <c r="G86" s="97">
        <v>0</v>
      </c>
      <c r="H86" s="97">
        <v>0</v>
      </c>
      <c r="I86" s="97">
        <v>0</v>
      </c>
    </row>
    <row r="87" spans="1:9" x14ac:dyDescent="0.25">
      <c r="A87" s="78">
        <v>31</v>
      </c>
      <c r="B87" s="79"/>
      <c r="C87" s="80"/>
      <c r="D87" s="77" t="s">
        <v>11</v>
      </c>
      <c r="E87" s="97">
        <v>2602</v>
      </c>
      <c r="F87" s="97">
        <v>1835</v>
      </c>
      <c r="G87" s="97">
        <v>0</v>
      </c>
      <c r="H87" s="97">
        <v>0</v>
      </c>
      <c r="I87" s="97">
        <v>0</v>
      </c>
    </row>
    <row r="88" spans="1:9" x14ac:dyDescent="0.25">
      <c r="A88" s="145">
        <v>32</v>
      </c>
      <c r="B88" s="146"/>
      <c r="C88" s="147"/>
      <c r="D88" s="54" t="s">
        <v>21</v>
      </c>
      <c r="E88" s="97">
        <v>0</v>
      </c>
      <c r="F88" s="97">
        <v>0</v>
      </c>
      <c r="G88" s="97">
        <v>0</v>
      </c>
      <c r="H88" s="97">
        <v>0</v>
      </c>
      <c r="I88" s="97">
        <v>0</v>
      </c>
    </row>
    <row r="89" spans="1:9" x14ac:dyDescent="0.25">
      <c r="A89" s="163" t="s">
        <v>122</v>
      </c>
      <c r="B89" s="164"/>
      <c r="C89" s="165"/>
      <c r="D89" s="89" t="s">
        <v>121</v>
      </c>
      <c r="E89" s="100">
        <f>SUM(E90+E94)</f>
        <v>0</v>
      </c>
      <c r="F89" s="100">
        <f>F90+F94</f>
        <v>4886</v>
      </c>
      <c r="G89" s="100">
        <f>G90+G94</f>
        <v>14731</v>
      </c>
      <c r="H89" s="100">
        <f>H90+H94</f>
        <v>14731</v>
      </c>
      <c r="I89" s="100">
        <f>I90+I94</f>
        <v>9670</v>
      </c>
    </row>
    <row r="90" spans="1:9" x14ac:dyDescent="0.25">
      <c r="A90" s="166" t="s">
        <v>116</v>
      </c>
      <c r="B90" s="167"/>
      <c r="C90" s="168"/>
      <c r="D90" s="90" t="s">
        <v>113</v>
      </c>
      <c r="E90" s="98">
        <f>SUM(E91)</f>
        <v>0</v>
      </c>
      <c r="F90" s="98">
        <f>SUM(F91:F93)</f>
        <v>834</v>
      </c>
      <c r="G90" s="98">
        <f>G91</f>
        <v>2575</v>
      </c>
      <c r="H90" s="98">
        <f>H91</f>
        <v>2575</v>
      </c>
      <c r="I90" s="98">
        <f>I91</f>
        <v>1566</v>
      </c>
    </row>
    <row r="91" spans="1:9" x14ac:dyDescent="0.25">
      <c r="A91" s="93">
        <v>3</v>
      </c>
      <c r="B91" s="94"/>
      <c r="C91" s="95"/>
      <c r="D91" s="92" t="s">
        <v>10</v>
      </c>
      <c r="E91" s="97">
        <f>SUM(E92:E93)</f>
        <v>0</v>
      </c>
      <c r="F91" s="97">
        <v>0</v>
      </c>
      <c r="G91" s="97">
        <f>SUM(G92:G93)</f>
        <v>2575</v>
      </c>
      <c r="H91" s="97">
        <f>SUM(H92:H93)</f>
        <v>2575</v>
      </c>
      <c r="I91" s="97">
        <f>SUM(I92:I93)</f>
        <v>1566</v>
      </c>
    </row>
    <row r="92" spans="1:9" x14ac:dyDescent="0.25">
      <c r="A92" s="93">
        <v>31</v>
      </c>
      <c r="B92" s="94"/>
      <c r="C92" s="95"/>
      <c r="D92" s="92" t="s">
        <v>11</v>
      </c>
      <c r="E92" s="97">
        <v>0</v>
      </c>
      <c r="F92" s="97">
        <v>834</v>
      </c>
      <c r="G92" s="97">
        <v>2375</v>
      </c>
      <c r="H92" s="97">
        <v>2375</v>
      </c>
      <c r="I92" s="97">
        <v>1366</v>
      </c>
    </row>
    <row r="93" spans="1:9" x14ac:dyDescent="0.25">
      <c r="A93" s="93">
        <v>32</v>
      </c>
      <c r="B93" s="94"/>
      <c r="C93" s="95"/>
      <c r="D93" s="92" t="s">
        <v>21</v>
      </c>
      <c r="E93" s="97">
        <v>0</v>
      </c>
      <c r="F93" s="97">
        <v>0</v>
      </c>
      <c r="G93" s="97">
        <v>200</v>
      </c>
      <c r="H93" s="97">
        <v>200</v>
      </c>
      <c r="I93" s="97">
        <v>200</v>
      </c>
    </row>
    <row r="94" spans="1:9" x14ac:dyDescent="0.25">
      <c r="A94" s="166" t="s">
        <v>117</v>
      </c>
      <c r="B94" s="167"/>
      <c r="C94" s="168"/>
      <c r="D94" s="91" t="s">
        <v>118</v>
      </c>
      <c r="E94" s="98">
        <f>SUM(E95)</f>
        <v>0</v>
      </c>
      <c r="F94" s="98">
        <f>F95</f>
        <v>4052</v>
      </c>
      <c r="G94" s="98">
        <f>G95</f>
        <v>12156</v>
      </c>
      <c r="H94" s="98">
        <f>H95</f>
        <v>12156</v>
      </c>
      <c r="I94" s="98">
        <f>I95</f>
        <v>8104</v>
      </c>
    </row>
    <row r="95" spans="1:9" x14ac:dyDescent="0.25">
      <c r="A95" s="93">
        <v>3</v>
      </c>
      <c r="B95" s="94"/>
      <c r="C95" s="95"/>
      <c r="D95" s="92" t="s">
        <v>10</v>
      </c>
      <c r="E95" s="97">
        <f>SUM(E96:E97)</f>
        <v>0</v>
      </c>
      <c r="F95" s="97">
        <f>SUM(F96:F97)</f>
        <v>4052</v>
      </c>
      <c r="G95" s="97">
        <f>SUM(G96:G97)</f>
        <v>12156</v>
      </c>
      <c r="H95" s="97">
        <f>SUM(H96:H97)</f>
        <v>12156</v>
      </c>
      <c r="I95" s="97">
        <f>SUM(I96:I97)</f>
        <v>8104</v>
      </c>
    </row>
    <row r="96" spans="1:9" x14ac:dyDescent="0.25">
      <c r="A96" s="93">
        <v>31</v>
      </c>
      <c r="B96" s="94"/>
      <c r="C96" s="95"/>
      <c r="D96" s="92" t="s">
        <v>11</v>
      </c>
      <c r="E96" s="97"/>
      <c r="F96" s="97">
        <v>3976</v>
      </c>
      <c r="G96" s="97">
        <v>10434</v>
      </c>
      <c r="H96" s="97">
        <v>10434</v>
      </c>
      <c r="I96" s="97">
        <v>6956</v>
      </c>
    </row>
    <row r="97" spans="1:9" x14ac:dyDescent="0.25">
      <c r="A97" s="145">
        <v>32</v>
      </c>
      <c r="B97" s="146"/>
      <c r="C97" s="147"/>
      <c r="D97" s="92" t="s">
        <v>21</v>
      </c>
      <c r="E97" s="97">
        <v>0</v>
      </c>
      <c r="F97" s="97">
        <v>76</v>
      </c>
      <c r="G97" s="97">
        <v>1722</v>
      </c>
      <c r="H97" s="97">
        <v>1722</v>
      </c>
      <c r="I97" s="97">
        <v>1148</v>
      </c>
    </row>
  </sheetData>
  <mergeCells count="76">
    <mergeCell ref="A89:C89"/>
    <mergeCell ref="A90:C90"/>
    <mergeCell ref="A94:C94"/>
    <mergeCell ref="A97:C97"/>
    <mergeCell ref="A8:C8"/>
    <mergeCell ref="A9:C9"/>
    <mergeCell ref="A11:C11"/>
    <mergeCell ref="A10:C10"/>
    <mergeCell ref="A18:C18"/>
    <mergeCell ref="A14:C14"/>
    <mergeCell ref="A15:C15"/>
    <mergeCell ref="A16:C16"/>
    <mergeCell ref="A13:C13"/>
    <mergeCell ref="A17:C17"/>
    <mergeCell ref="A21:C21"/>
    <mergeCell ref="A22:C22"/>
    <mergeCell ref="A6:C6"/>
    <mergeCell ref="A7:C7"/>
    <mergeCell ref="A1:I1"/>
    <mergeCell ref="A3:I3"/>
    <mergeCell ref="A5:C5"/>
    <mergeCell ref="A19:C19"/>
    <mergeCell ref="A26:C26"/>
    <mergeCell ref="A27:C27"/>
    <mergeCell ref="A20:C20"/>
    <mergeCell ref="A40:C40"/>
    <mergeCell ref="A29:C29"/>
    <mergeCell ref="A23:C23"/>
    <mergeCell ref="A24:C24"/>
    <mergeCell ref="A25:C25"/>
    <mergeCell ref="A32:C32"/>
    <mergeCell ref="A33:C33"/>
    <mergeCell ref="A28:C28"/>
    <mergeCell ref="A34:C34"/>
    <mergeCell ref="A35:C35"/>
    <mergeCell ref="A36:C36"/>
    <mergeCell ref="A37:C37"/>
    <mergeCell ref="A39:C39"/>
    <mergeCell ref="A52:C52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67:C67"/>
    <mergeCell ref="A53:C53"/>
    <mergeCell ref="A54:C54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57:C57"/>
    <mergeCell ref="A74:C74"/>
    <mergeCell ref="A88:C88"/>
    <mergeCell ref="A68:C68"/>
    <mergeCell ref="A69:C69"/>
    <mergeCell ref="A70:C70"/>
    <mergeCell ref="A71:C71"/>
    <mergeCell ref="A72:C72"/>
    <mergeCell ref="A73:C73"/>
    <mergeCell ref="A76:C76"/>
    <mergeCell ref="A77:C77"/>
    <mergeCell ref="A80:C80"/>
    <mergeCell ref="A81:C81"/>
    <mergeCell ref="A85:C85"/>
  </mergeCells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11</vt:i4>
      </vt:variant>
    </vt:vector>
  </HeadingPairs>
  <TitlesOfParts>
    <vt:vector size="11" baseType="lpstr">
      <vt:lpstr>List3</vt:lpstr>
      <vt:lpstr>List4</vt:lpstr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Jasminka Španić Dević</cp:lastModifiedBy>
  <cp:lastPrinted>2024-11-19T10:24:55Z</cp:lastPrinted>
  <dcterms:created xsi:type="dcterms:W3CDTF">2022-08-12T12:51:27Z</dcterms:created>
  <dcterms:modified xsi:type="dcterms:W3CDTF">2024-11-19T10:39:10Z</dcterms:modified>
</cp:coreProperties>
</file>